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55" windowWidth="13095" windowHeight="8310"/>
  </bookViews>
  <sheets>
    <sheet name="HPSA" sheetId="1" r:id="rId1"/>
    <sheet name="Level Control" sheetId="6" r:id="rId2"/>
    <sheet name="Pump Down" sheetId="7" r:id="rId3"/>
  </sheets>
  <definedNames>
    <definedName name="_xlnm.Print_Area" localSheetId="0">HPSA!$I$80:$X$171</definedName>
  </definedNames>
  <calcPr calcId="125725"/>
</workbook>
</file>

<file path=xl/calcChain.xml><?xml version="1.0" encoding="utf-8"?>
<calcChain xmlns="http://schemas.openxmlformats.org/spreadsheetml/2006/main">
  <c r="AF59" i="1"/>
  <c r="AE59"/>
  <c r="AD59"/>
  <c r="AC59"/>
  <c r="AB59"/>
  <c r="AA59"/>
  <c r="Z59"/>
  <c r="Y59"/>
  <c r="C49"/>
  <c r="H49" s="1"/>
  <c r="M49"/>
  <c r="L49"/>
  <c r="K49"/>
  <c r="J49"/>
  <c r="I49"/>
  <c r="C44"/>
  <c r="H44" s="1"/>
  <c r="Y44" s="1"/>
  <c r="D44"/>
  <c r="W44" s="1"/>
  <c r="W58" s="1"/>
  <c r="M44"/>
  <c r="K44"/>
  <c r="Q44"/>
  <c r="C39"/>
  <c r="H39"/>
  <c r="Y39" s="1"/>
  <c r="O39"/>
  <c r="AF39" s="1"/>
  <c r="D39"/>
  <c r="W39" s="1"/>
  <c r="W57" s="1"/>
  <c r="N39"/>
  <c r="M39"/>
  <c r="U39"/>
  <c r="AD39" s="1"/>
  <c r="L39"/>
  <c r="K39"/>
  <c r="S39"/>
  <c r="AB39" s="1"/>
  <c r="J39"/>
  <c r="I39"/>
  <c r="P39"/>
  <c r="C34"/>
  <c r="H34"/>
  <c r="D34"/>
  <c r="W34"/>
  <c r="W56" s="1"/>
  <c r="V34"/>
  <c r="M34"/>
  <c r="T34"/>
  <c r="K34"/>
  <c r="R34"/>
  <c r="Q34"/>
  <c r="C29"/>
  <c r="H29" s="1"/>
  <c r="M29"/>
  <c r="K29"/>
  <c r="C24"/>
  <c r="H24" s="1"/>
  <c r="Y24" s="1"/>
  <c r="N24"/>
  <c r="K24"/>
  <c r="AF22"/>
  <c r="AE22"/>
  <c r="AD22"/>
  <c r="AC22"/>
  <c r="AB22"/>
  <c r="AA22"/>
  <c r="Z22"/>
  <c r="Y22"/>
  <c r="W62"/>
  <c r="V62"/>
  <c r="U62"/>
  <c r="T62"/>
  <c r="S62"/>
  <c r="R62"/>
  <c r="Q62"/>
  <c r="P62"/>
  <c r="Q58"/>
  <c r="U57"/>
  <c r="S57"/>
  <c r="P57"/>
  <c r="V56"/>
  <c r="T56"/>
  <c r="R56"/>
  <c r="Q56"/>
  <c r="W53"/>
  <c r="V53"/>
  <c r="U53"/>
  <c r="T53"/>
  <c r="S53"/>
  <c r="R53"/>
  <c r="Q53"/>
  <c r="P53"/>
  <c r="C20"/>
  <c r="H20"/>
  <c r="D20"/>
  <c r="E20"/>
  <c r="C21"/>
  <c r="H21"/>
  <c r="C22"/>
  <c r="H22"/>
  <c r="D22"/>
  <c r="E22"/>
  <c r="C23"/>
  <c r="H23"/>
  <c r="C25"/>
  <c r="H25"/>
  <c r="C26"/>
  <c r="H26"/>
  <c r="D26"/>
  <c r="E26"/>
  <c r="C27"/>
  <c r="H27"/>
  <c r="C28"/>
  <c r="H28"/>
  <c r="D28"/>
  <c r="E28"/>
  <c r="C30"/>
  <c r="H30" s="1"/>
  <c r="D30"/>
  <c r="C31"/>
  <c r="H31" s="1"/>
  <c r="C32"/>
  <c r="H32" s="1"/>
  <c r="D32"/>
  <c r="C33"/>
  <c r="H33" s="1"/>
  <c r="E34"/>
  <c r="C35"/>
  <c r="H35"/>
  <c r="C36"/>
  <c r="H36"/>
  <c r="D36"/>
  <c r="E36"/>
  <c r="C37"/>
  <c r="H37"/>
  <c r="C38"/>
  <c r="H38"/>
  <c r="D38"/>
  <c r="E38"/>
  <c r="E39"/>
  <c r="C40"/>
  <c r="H40" s="1"/>
  <c r="D40"/>
  <c r="C41"/>
  <c r="H41" s="1"/>
  <c r="C42"/>
  <c r="H42" s="1"/>
  <c r="D42"/>
  <c r="C43"/>
  <c r="H43" s="1"/>
  <c r="E44"/>
  <c r="C45"/>
  <c r="H45"/>
  <c r="C46"/>
  <c r="H46"/>
  <c r="D46"/>
  <c r="E46"/>
  <c r="C47"/>
  <c r="H47"/>
  <c r="C48"/>
  <c r="H48"/>
  <c r="D48"/>
  <c r="E48"/>
  <c r="O48"/>
  <c r="O47"/>
  <c r="O46"/>
  <c r="O45"/>
  <c r="O42"/>
  <c r="O38"/>
  <c r="O37"/>
  <c r="O36"/>
  <c r="O35"/>
  <c r="O32"/>
  <c r="O30"/>
  <c r="O28"/>
  <c r="O27"/>
  <c r="O26"/>
  <c r="O25"/>
  <c r="O22"/>
  <c r="N48"/>
  <c r="N46"/>
  <c r="N42"/>
  <c r="N40"/>
  <c r="N38"/>
  <c r="N36"/>
  <c r="N33"/>
  <c r="N32"/>
  <c r="N31"/>
  <c r="N30"/>
  <c r="N28"/>
  <c r="N26"/>
  <c r="N23"/>
  <c r="N22"/>
  <c r="N21"/>
  <c r="M48"/>
  <c r="M47"/>
  <c r="M46"/>
  <c r="M45"/>
  <c r="M42"/>
  <c r="M40"/>
  <c r="M38"/>
  <c r="M37"/>
  <c r="M36"/>
  <c r="M35"/>
  <c r="M32"/>
  <c r="M30"/>
  <c r="M28"/>
  <c r="M27"/>
  <c r="M26"/>
  <c r="M25"/>
  <c r="M23"/>
  <c r="M22"/>
  <c r="M21"/>
  <c r="O20"/>
  <c r="N20"/>
  <c r="M20"/>
  <c r="W42"/>
  <c r="W40"/>
  <c r="W36"/>
  <c r="W32"/>
  <c r="W30"/>
  <c r="W28"/>
  <c r="W26"/>
  <c r="W22"/>
  <c r="V48"/>
  <c r="V46"/>
  <c r="V42"/>
  <c r="V40"/>
  <c r="V38"/>
  <c r="V36"/>
  <c r="V32"/>
  <c r="V30"/>
  <c r="V28"/>
  <c r="V26"/>
  <c r="V22"/>
  <c r="U48"/>
  <c r="U46"/>
  <c r="U42"/>
  <c r="U40"/>
  <c r="U38"/>
  <c r="U36"/>
  <c r="U32"/>
  <c r="U30"/>
  <c r="U28"/>
  <c r="U26"/>
  <c r="U22"/>
  <c r="W20"/>
  <c r="V20"/>
  <c r="U20"/>
  <c r="T20"/>
  <c r="L20"/>
  <c r="S20"/>
  <c r="K20"/>
  <c r="R20"/>
  <c r="J20"/>
  <c r="Q20"/>
  <c r="I20"/>
  <c r="P48"/>
  <c r="P46"/>
  <c r="P42"/>
  <c r="P40"/>
  <c r="P38"/>
  <c r="P36"/>
  <c r="P32"/>
  <c r="P30"/>
  <c r="P28"/>
  <c r="P26"/>
  <c r="P22"/>
  <c r="P20"/>
  <c r="Q26"/>
  <c r="Q28"/>
  <c r="Q30"/>
  <c r="Q32"/>
  <c r="Q36"/>
  <c r="Q38"/>
  <c r="Q40"/>
  <c r="Q42"/>
  <c r="Q46"/>
  <c r="Q48"/>
  <c r="T48"/>
  <c r="T46"/>
  <c r="T42"/>
  <c r="T40"/>
  <c r="T38"/>
  <c r="T36"/>
  <c r="T32"/>
  <c r="T30"/>
  <c r="T28"/>
  <c r="T26"/>
  <c r="T22"/>
  <c r="S48"/>
  <c r="S46"/>
  <c r="S42"/>
  <c r="S40"/>
  <c r="S38"/>
  <c r="S36"/>
  <c r="S32"/>
  <c r="S30"/>
  <c r="S28"/>
  <c r="S26"/>
  <c r="S22"/>
  <c r="R48"/>
  <c r="R46"/>
  <c r="R42"/>
  <c r="R40"/>
  <c r="R38"/>
  <c r="R36"/>
  <c r="R32"/>
  <c r="R30"/>
  <c r="R28"/>
  <c r="R26"/>
  <c r="R22"/>
  <c r="I22"/>
  <c r="I23"/>
  <c r="I25"/>
  <c r="I26"/>
  <c r="I27"/>
  <c r="I28"/>
  <c r="I30"/>
  <c r="I31"/>
  <c r="I32"/>
  <c r="I33"/>
  <c r="I35"/>
  <c r="I36"/>
  <c r="I37"/>
  <c r="I38"/>
  <c r="I40"/>
  <c r="I41"/>
  <c r="I42"/>
  <c r="I43"/>
  <c r="I45"/>
  <c r="I46"/>
  <c r="I47"/>
  <c r="I48"/>
  <c r="L48"/>
  <c r="L47"/>
  <c r="L46"/>
  <c r="L45"/>
  <c r="L43"/>
  <c r="L42"/>
  <c r="L41"/>
  <c r="L40"/>
  <c r="L38"/>
  <c r="L37"/>
  <c r="L36"/>
  <c r="L35"/>
  <c r="L33"/>
  <c r="L32"/>
  <c r="L31"/>
  <c r="L30"/>
  <c r="L28"/>
  <c r="L27"/>
  <c r="L26"/>
  <c r="L25"/>
  <c r="L23"/>
  <c r="L22"/>
  <c r="L21"/>
  <c r="K48"/>
  <c r="K47"/>
  <c r="K46"/>
  <c r="K45"/>
  <c r="K43"/>
  <c r="K42"/>
  <c r="K41"/>
  <c r="K40"/>
  <c r="K38"/>
  <c r="K37"/>
  <c r="K36"/>
  <c r="K35"/>
  <c r="K33"/>
  <c r="K32"/>
  <c r="K31"/>
  <c r="K30"/>
  <c r="K28"/>
  <c r="K27"/>
  <c r="K26"/>
  <c r="K25"/>
  <c r="K23"/>
  <c r="K22"/>
  <c r="K21"/>
  <c r="J48"/>
  <c r="J47"/>
  <c r="J46"/>
  <c r="J45"/>
  <c r="J43"/>
  <c r="J42"/>
  <c r="J41"/>
  <c r="J40"/>
  <c r="J38"/>
  <c r="J37"/>
  <c r="J36"/>
  <c r="J35"/>
  <c r="J33"/>
  <c r="J32"/>
  <c r="J31"/>
  <c r="J30"/>
  <c r="J28"/>
  <c r="J27"/>
  <c r="J26"/>
  <c r="J25"/>
  <c r="J23"/>
  <c r="J22"/>
  <c r="J21"/>
  <c r="Q22"/>
  <c r="I21"/>
  <c r="B2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C19"/>
  <c r="W38"/>
  <c r="W46"/>
  <c r="W48"/>
  <c r="M31"/>
  <c r="M33"/>
  <c r="M41"/>
  <c r="M43"/>
  <c r="N25"/>
  <c r="N27"/>
  <c r="N35"/>
  <c r="N37"/>
  <c r="N45"/>
  <c r="N47"/>
  <c r="O21"/>
  <c r="O23"/>
  <c r="O31"/>
  <c r="O33"/>
  <c r="O41"/>
  <c r="O43"/>
  <c r="D47"/>
  <c r="D45"/>
  <c r="W45" s="1"/>
  <c r="D43"/>
  <c r="D41"/>
  <c r="D37"/>
  <c r="D35"/>
  <c r="E35" s="1"/>
  <c r="D33"/>
  <c r="D31"/>
  <c r="V31" s="1"/>
  <c r="D27"/>
  <c r="D25"/>
  <c r="E25" s="1"/>
  <c r="D23"/>
  <c r="D21"/>
  <c r="V21" s="1"/>
  <c r="I24"/>
  <c r="J24"/>
  <c r="L24"/>
  <c r="O24"/>
  <c r="D24"/>
  <c r="P34"/>
  <c r="P56" s="1"/>
  <c r="I34"/>
  <c r="Z34" s="1"/>
  <c r="J34"/>
  <c r="AA34" s="1"/>
  <c r="S34"/>
  <c r="L34"/>
  <c r="AC34"/>
  <c r="U34"/>
  <c r="N34"/>
  <c r="AE34" s="1"/>
  <c r="O34"/>
  <c r="AF34" s="1"/>
  <c r="P44"/>
  <c r="P58" s="1"/>
  <c r="I44"/>
  <c r="Z44" s="1"/>
  <c r="J44"/>
  <c r="S44"/>
  <c r="AB44" s="1"/>
  <c r="L44"/>
  <c r="U44"/>
  <c r="N44"/>
  <c r="O44"/>
  <c r="AF44" s="1"/>
  <c r="E45"/>
  <c r="U45"/>
  <c r="T45"/>
  <c r="V45"/>
  <c r="S45"/>
  <c r="E21"/>
  <c r="S21"/>
  <c r="U21"/>
  <c r="T21"/>
  <c r="Q21"/>
  <c r="W25"/>
  <c r="P25"/>
  <c r="R25"/>
  <c r="Q25"/>
  <c r="E31"/>
  <c r="Q31"/>
  <c r="W31"/>
  <c r="P31"/>
  <c r="R31"/>
  <c r="W35"/>
  <c r="U35"/>
  <c r="P35"/>
  <c r="T35"/>
  <c r="R35"/>
  <c r="V35"/>
  <c r="Q35"/>
  <c r="S35"/>
  <c r="E41"/>
  <c r="V41"/>
  <c r="Q41"/>
  <c r="S41"/>
  <c r="W41"/>
  <c r="U41"/>
  <c r="P41"/>
  <c r="T41"/>
  <c r="R41"/>
  <c r="AD44"/>
  <c r="U58"/>
  <c r="S58"/>
  <c r="AD34"/>
  <c r="U56"/>
  <c r="AB34"/>
  <c r="S56"/>
  <c r="P24"/>
  <c r="W24"/>
  <c r="W54" s="1"/>
  <c r="T24"/>
  <c r="T54" s="1"/>
  <c r="R24"/>
  <c r="R54" s="1"/>
  <c r="Q24"/>
  <c r="Q54" s="1"/>
  <c r="V24"/>
  <c r="AE24" s="1"/>
  <c r="U24"/>
  <c r="S24"/>
  <c r="S54" s="1"/>
  <c r="E24"/>
  <c r="E23"/>
  <c r="V23"/>
  <c r="S23"/>
  <c r="W23"/>
  <c r="U23"/>
  <c r="P23"/>
  <c r="T23"/>
  <c r="R23"/>
  <c r="Q23"/>
  <c r="E27"/>
  <c r="W27"/>
  <c r="U27"/>
  <c r="P27"/>
  <c r="T27"/>
  <c r="R27"/>
  <c r="V27"/>
  <c r="Q27"/>
  <c r="S27"/>
  <c r="E33"/>
  <c r="V33"/>
  <c r="Q33"/>
  <c r="S33"/>
  <c r="W33"/>
  <c r="U33"/>
  <c r="P33"/>
  <c r="T33"/>
  <c r="R33"/>
  <c r="E37"/>
  <c r="W37"/>
  <c r="U37"/>
  <c r="P37"/>
  <c r="T37"/>
  <c r="R37"/>
  <c r="V37"/>
  <c r="Q37"/>
  <c r="S37"/>
  <c r="E43"/>
  <c r="V43"/>
  <c r="Q43"/>
  <c r="S43"/>
  <c r="W43"/>
  <c r="U43"/>
  <c r="P43"/>
  <c r="T43"/>
  <c r="R43"/>
  <c r="E47"/>
  <c r="W47"/>
  <c r="U47"/>
  <c r="P47"/>
  <c r="T47"/>
  <c r="R47"/>
  <c r="V47"/>
  <c r="Q47"/>
  <c r="S47"/>
  <c r="AA24"/>
  <c r="Z24"/>
  <c r="Y34"/>
  <c r="U54"/>
  <c r="P54"/>
  <c r="AB24"/>
  <c r="V54"/>
  <c r="AF24"/>
  <c r="AC24" l="1"/>
  <c r="T31"/>
  <c r="U31"/>
  <c r="S31"/>
  <c r="S25"/>
  <c r="V25"/>
  <c r="T25"/>
  <c r="U25"/>
  <c r="R21"/>
  <c r="P21"/>
  <c r="W21"/>
  <c r="Q45"/>
  <c r="R45"/>
  <c r="P45"/>
  <c r="N41"/>
  <c r="N43"/>
  <c r="O40"/>
  <c r="E42"/>
  <c r="E40"/>
  <c r="E32"/>
  <c r="E30"/>
  <c r="M24"/>
  <c r="AD24" s="1"/>
  <c r="I29"/>
  <c r="J29"/>
  <c r="L29"/>
  <c r="N29"/>
  <c r="D29"/>
  <c r="O29"/>
  <c r="Q39"/>
  <c r="Q57" s="1"/>
  <c r="R39"/>
  <c r="T39"/>
  <c r="V39"/>
  <c r="R44"/>
  <c r="R58" s="1"/>
  <c r="T44"/>
  <c r="V44"/>
  <c r="V58" s="1"/>
  <c r="N49"/>
  <c r="D49"/>
  <c r="O49"/>
  <c r="U49" l="1"/>
  <c r="S49"/>
  <c r="P49"/>
  <c r="E49"/>
  <c r="W49"/>
  <c r="W59" s="1"/>
  <c r="V49"/>
  <c r="V59" s="1"/>
  <c r="T49"/>
  <c r="R49"/>
  <c r="Q49"/>
  <c r="AC39"/>
  <c r="T57"/>
  <c r="U29"/>
  <c r="S29"/>
  <c r="P29"/>
  <c r="E29"/>
  <c r="W29"/>
  <c r="W55" s="1"/>
  <c r="V29"/>
  <c r="V55" s="1"/>
  <c r="T29"/>
  <c r="T55" s="1"/>
  <c r="R29"/>
  <c r="R55" s="1"/>
  <c r="Q29"/>
  <c r="Q55" s="1"/>
  <c r="T58"/>
  <c r="AC44"/>
  <c r="AE39"/>
  <c r="V57"/>
  <c r="AA39"/>
  <c r="R57"/>
  <c r="AF49"/>
  <c r="AF29"/>
  <c r="AE29"/>
  <c r="AA29"/>
  <c r="AA44"/>
  <c r="AC29"/>
  <c r="AE44"/>
  <c r="Z39"/>
  <c r="P55" l="1"/>
  <c r="Y29"/>
  <c r="U55"/>
  <c r="AD29"/>
  <c r="AA49"/>
  <c r="R59"/>
  <c r="S55"/>
  <c r="AB29"/>
  <c r="Q59"/>
  <c r="Z49"/>
  <c r="AC49"/>
  <c r="T59"/>
  <c r="P59"/>
  <c r="Y49"/>
  <c r="U59"/>
  <c r="AD49"/>
  <c r="AE49"/>
  <c r="Z29"/>
  <c r="S59"/>
  <c r="AB49"/>
</calcChain>
</file>

<file path=xl/sharedStrings.xml><?xml version="1.0" encoding="utf-8"?>
<sst xmlns="http://schemas.openxmlformats.org/spreadsheetml/2006/main" count="124" uniqueCount="115">
  <si>
    <t>HERTZ</t>
  </si>
  <si>
    <t>RPM</t>
  </si>
  <si>
    <t>Q1</t>
  </si>
  <si>
    <t>Q2</t>
  </si>
  <si>
    <t>Q3</t>
  </si>
  <si>
    <t>Q4</t>
  </si>
  <si>
    <t>Q5</t>
  </si>
  <si>
    <t>AFFINITY LAW CALCULATOR</t>
  </si>
  <si>
    <r>
      <t>D</t>
    </r>
    <r>
      <rPr>
        <sz val="10"/>
        <rFont val="Arial"/>
      </rPr>
      <t xml:space="preserve">  HP</t>
    </r>
  </si>
  <si>
    <r>
      <t>D</t>
    </r>
    <r>
      <rPr>
        <sz val="10"/>
        <rFont val="Arial"/>
      </rPr>
      <t xml:space="preserve">  H</t>
    </r>
  </si>
  <si>
    <r>
      <t>D</t>
    </r>
    <r>
      <rPr>
        <sz val="10"/>
        <rFont val="Arial"/>
      </rPr>
      <t xml:space="preserve">  Q</t>
    </r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</si>
  <si>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</si>
  <si>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</si>
  <si>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</si>
  <si>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</si>
  <si>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</si>
  <si>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</si>
  <si>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</si>
  <si>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</si>
  <si>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</si>
  <si>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</si>
  <si>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</si>
  <si>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INSTRUCTIONS: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</si>
  <si>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</si>
  <si>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</si>
  <si>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The example included with the</t>
  </si>
  <si>
    <t>calculator shows a 60 Hz motor</t>
  </si>
  <si>
    <t>speed of 3450 RPM.</t>
  </si>
  <si>
    <t>operation in the cell with the</t>
  </si>
  <si>
    <t>yellow background and motor</t>
  </si>
  <si>
    <t>speeds at the lower frequencies</t>
  </si>
  <si>
    <t xml:space="preserve">will be displayed.  Note that the </t>
  </si>
  <si>
    <t>they are a function of frequency</t>
  </si>
  <si>
    <t>and not relative motor speed.</t>
  </si>
  <si>
    <t>SH1</t>
  </si>
  <si>
    <t>SH2</t>
  </si>
  <si>
    <t>SH3</t>
  </si>
  <si>
    <t>SH4</t>
  </si>
  <si>
    <t>SH5</t>
  </si>
  <si>
    <t>SH6</t>
  </si>
  <si>
    <t>SH7</t>
  </si>
  <si>
    <t>SH8</t>
  </si>
  <si>
    <t>HPSA Instructions</t>
  </si>
  <si>
    <t>The Hydromatic Pump Selection Assistant (HPSA) allows you to compare the operating frequency range of a given pump</t>
  </si>
  <si>
    <t>Follow the five steps below to compare the operation of the same pump in a "pump down" application</t>
  </si>
  <si>
    <t xml:space="preserve">versus VFD control in a "level control" environment.  Scroll down for more detailed instructions. </t>
  </si>
  <si>
    <t>Ef 1</t>
  </si>
  <si>
    <t>Ef 2</t>
  </si>
  <si>
    <t>Ef 3</t>
  </si>
  <si>
    <t>Ef 4</t>
  </si>
  <si>
    <t>Ef 5</t>
  </si>
  <si>
    <t>Ef 6</t>
  </si>
  <si>
    <t>Ef 7</t>
  </si>
  <si>
    <t>Ef 8</t>
  </si>
  <si>
    <r>
      <t>2)</t>
    </r>
    <r>
      <rPr>
        <sz val="10"/>
        <rFont val="Arial"/>
      </rPr>
      <t xml:space="preserve">  Enter eight 60 hertz flows In Q1 - Q8  </t>
    </r>
    <r>
      <rPr>
        <sz val="10"/>
        <color indexed="10"/>
        <rFont val="Arial"/>
        <family val="2"/>
      </rPr>
      <t>(Cells H19 - O219)</t>
    </r>
  </si>
  <si>
    <r>
      <t xml:space="preserve">Enter the corresponding heads (in ft) in H1 - H8  </t>
    </r>
    <r>
      <rPr>
        <sz val="10"/>
        <color indexed="10"/>
        <rFont val="Arial"/>
        <family val="2"/>
      </rPr>
      <t>(Cells P19 - W219)</t>
    </r>
  </si>
  <si>
    <r>
      <t>1)</t>
    </r>
    <r>
      <rPr>
        <sz val="10"/>
        <rFont val="Arial"/>
      </rPr>
      <t xml:space="preserve"> Enter the pump description in the yellow box to the right</t>
    </r>
  </si>
  <si>
    <t>HP Calculations</t>
  </si>
  <si>
    <t>to the flows in Q1 - Q8. (See Instructions below)</t>
  </si>
  <si>
    <t xml:space="preserve">  Click on the "Level Control" and "Pump Down" tabs to view pump performance.</t>
  </si>
  <si>
    <r>
      <t xml:space="preserve">to the right </t>
    </r>
    <r>
      <rPr>
        <sz val="10"/>
        <color indexed="10"/>
        <rFont val="Arial"/>
        <family val="2"/>
      </rPr>
      <t>(Cell P66)</t>
    </r>
    <r>
      <rPr>
        <sz val="10"/>
        <rFont val="Arial"/>
      </rPr>
      <t>.  (See instructions below)</t>
    </r>
  </si>
  <si>
    <t>Low Level</t>
  </si>
  <si>
    <t>Submersible Non Clog   S12L  - 1150 RPM  - 14.25" Trim</t>
  </si>
  <si>
    <r>
      <t>3)</t>
    </r>
    <r>
      <rPr>
        <sz val="10"/>
        <rFont val="Arial"/>
      </rPr>
      <t xml:space="preserve">  To plot a system (control level) curve, enter the system</t>
    </r>
  </si>
  <si>
    <r>
      <t>4)</t>
    </r>
    <r>
      <rPr>
        <sz val="10"/>
        <rFont val="Arial"/>
      </rPr>
      <t xml:space="preserve">  Enter "pump down" level (in ft) in the yellow box</t>
    </r>
  </si>
  <si>
    <r>
      <t>(Cells P70-W70)</t>
    </r>
    <r>
      <rPr>
        <sz val="10"/>
        <rFont val="Arial"/>
      </rPr>
      <t xml:space="preserve"> that correspond to the flows in Q1 - Q8</t>
    </r>
  </si>
  <si>
    <r>
      <t>5)</t>
    </r>
    <r>
      <rPr>
        <sz val="10"/>
        <rFont val="Arial"/>
      </rPr>
      <t xml:space="preserve">  Enter the pump's hydraulic efficiencies in Ef 1 - Ef 8</t>
    </r>
  </si>
  <si>
    <r>
      <t xml:space="preserve">heads (in ft) in SH1 - SH8 </t>
    </r>
    <r>
      <rPr>
        <sz val="10"/>
        <color indexed="10"/>
        <rFont val="Arial"/>
        <family val="2"/>
      </rPr>
      <t>(Cells P61 - W61)</t>
    </r>
    <r>
      <rPr>
        <sz val="10"/>
        <rFont val="Arial"/>
        <family val="2"/>
      </rPr>
      <t xml:space="preserve"> that correspond</t>
    </r>
  </si>
  <si>
    <t>to the system conditions it must match in a level control or Constant Pressure / Variable Flow (CP/VF) application.  You</t>
  </si>
  <si>
    <t>can evaluate different pumps so that you can select the one that offers the best power savings and range of control.  It</t>
  </si>
  <si>
    <t>Frequency and pump speed are synonymous, so the actual speed of the pump is not important.  What is important is the</t>
  </si>
  <si>
    <t xml:space="preserve">frequency (or speed) range.  It is this range that dictates the potential power savings attainable by the application when </t>
  </si>
  <si>
    <t>operating in a variable speed mode.</t>
  </si>
  <si>
    <t>Step 1</t>
  </si>
  <si>
    <t>Enter the pump description as you would like it to appear on the charts.</t>
  </si>
  <si>
    <t>Step 2</t>
  </si>
  <si>
    <t>Auto Plot requires that you enter eight, 60 Hz operating points in the row with the yellow background.  Flows are entered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</si>
  <si>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</si>
  <si>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</si>
  <si>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59 - 30 Hz, however, Auto Plot displays the curves in 5hz increments (i.e. 55, 50, 45, etc).  The labels displayed at each</t>
  </si>
  <si>
    <t>xy intercept on the head / capacity curves is the BHP required at that point.</t>
  </si>
  <si>
    <t>Step 3</t>
  </si>
  <si>
    <t>also allows you to demonstrate the advantages of level control over pump down in many applications.  For an over view of</t>
  </si>
  <si>
    <t>pump down vs level control, download "VFD Pump Selection - - Level Control" from my web site.</t>
  </si>
  <si>
    <t>waste water in the wet well.  In a pump down application, it is level at which the pump starts.  Often they will be the same.</t>
  </si>
  <si>
    <t>In a level control application, the system curve is the TDH required to reach some elevation above the controlled level of the</t>
  </si>
  <si>
    <t>In the case of a "free flow" application, the curve will be flat.  If the pump is pumping into a pipe line friction may enter the</t>
  </si>
  <si>
    <t>picture at some point along the curve.  In this case the curve will slope upwards as capacity increases.</t>
  </si>
  <si>
    <t>Enter the calculated system head for each flow point (Q1 - Q8) in SH1 - SH8.</t>
  </si>
  <si>
    <t>Step 4</t>
  </si>
  <si>
    <t>The "pump down level" of a pump down application is defined is the vertical distance (in ft) between the elevation at which the</t>
  </si>
  <si>
    <t>pump starts and the elevation at which it shuts off.  Enter the distance in the yellow box.</t>
  </si>
  <si>
    <t>Step 5</t>
  </si>
  <si>
    <t>HPSA calculates BHP at each xy intercept on the head / capacity curves using the equation (q*h) / (3960*eff).  Enter the</t>
  </si>
  <si>
    <t>Click on the Level Control and Pump Down Tabs to view the results.</t>
  </si>
  <si>
    <t>The Example</t>
  </si>
  <si>
    <t>leave Ef 1 blank.</t>
  </si>
  <si>
    <t xml:space="preserve">system curve indicates that a constant pressure of 45 feet is required to maintain the predetermined level in "level control" mode.  </t>
  </si>
  <si>
    <t>The system curve also defines the upper (or pump on) level of the pump down application.  The "pump down level" or low level</t>
  </si>
  <si>
    <t>The example included with the HPSA shows a S12L (1150 RPM) with a maximum flow of 7000 gpm and a shut off head of 90'.  The</t>
  </si>
  <si>
    <t>If you click on the Pump Down tab, you will see that the S12L will meet the requirements of the pump down application over</t>
  </si>
  <si>
    <t>a flow range of 2000 to approximately 5300 gpm.  At maximum flow the BHP required is approximately 78.  At minimum flow</t>
  </si>
  <si>
    <t>If you click on the Level Control tab you will see that the S12L will meet these same requirements under VFD control but with a</t>
  </si>
  <si>
    <t xml:space="preserve">38 - - a savings of about 27 hp.  At 4000 gpm the savings is about 18 hp and at 3000 gpm the savings is about 25 hp.  </t>
  </si>
  <si>
    <t>significant advantage.  At maximum flow the BHP requirement is the same - - 78.  But, at 2000 gpm BHP is reduced to approximately</t>
  </si>
  <si>
    <t>If you would like more information on VFD operation or sizing pumps for various VFD applications go to:</t>
  </si>
  <si>
    <t>Enter as a decimal equivalent.  (See instructions below)</t>
  </si>
  <si>
    <t>hydraulic efficiency of points Q1 - Q8 in Ef 1 - Ef 8.  Enter as a decimal equivalent, not a whole number.  If Q1 is zero,</t>
  </si>
  <si>
    <t>line shows that the pump must be able to reach a TDH of 65' to satisfy the pump down application.</t>
  </si>
  <si>
    <t>the BHP drops to 65.  (For you math types,  a differential equation could be employed to calculate the average BHP required to pump</t>
  </si>
  <si>
    <t>the pit from the upper to the lower level (if we know the volume).)</t>
  </si>
  <si>
    <t>http://www.pumped101.com</t>
  </si>
  <si>
    <t>www.pumped101.com</t>
  </si>
  <si>
    <t xml:space="preserve">Joe Evans, Ph.D   3/26/05             </t>
  </si>
  <si>
    <r>
      <t xml:space="preserve">Wastewater Pump Selection Assistant   with </t>
    </r>
    <r>
      <rPr>
        <b/>
        <sz val="12"/>
        <color rgb="FF000099"/>
        <rFont val="Comic Sans MS"/>
        <family val="4"/>
      </rPr>
      <t>"Auto Plot"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</si>
</sst>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Symbol"/>
      <family val="1"/>
      <charset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12"/>
      <name val="Arial"/>
      <family val="2"/>
    </font>
    <font>
      <b/>
      <sz val="12"/>
      <color rgb="FF000099"/>
      <name val="Arial"/>
      <family val="2"/>
    </font>
    <font>
      <b/>
      <sz val="12"/>
      <color rgb="FF000099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ill="1" applyAlignment="1">
      <alignment horizontal="center"/>
    </xf>
    <xf numFmtId="0" fontId="7" fillId="0" borderId="0" xfId="1" applyAlignment="1" applyProtection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Level Control</a:t>
            </a:r>
          </a:p>
        </c:rich>
      </c:tx>
      <c:layout>
        <c:manualLayout>
          <c:xMode val="edge"/>
          <c:yMode val="edge"/>
          <c:x val="0.45100222717149224"/>
          <c:y val="1.95758564437194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10244988864163E-2"/>
          <c:y val="9.7879282218597055E-2"/>
          <c:w val="0.79732739420935417"/>
          <c:h val="0.77977161500815684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HPSA!$Y$22</c:f>
                  <c:strCache>
                    <c:ptCount val="1"/>
                    <c:pt idx="0">
                      <c:v>#DIV/0!</c:v>
                    </c:pt>
                  </c:strCache>
                </c:strRef>
              </c:tx>
              <c:dLblPos val="r"/>
            </c:dLbl>
            <c:dLbl>
              <c:idx val="1"/>
              <c:tx>
                <c:strRef>
                  <c:f>HPSA!$Z$22</c:f>
                  <c:strCache>
                    <c:ptCount val="1"/>
                    <c:pt idx="0">
                      <c:v>61</c:v>
                    </c:pt>
                  </c:strCache>
                </c:strRef>
              </c:tx>
              <c:dLblPos val="r"/>
            </c:dLbl>
            <c:dLbl>
              <c:idx val="2"/>
              <c:tx>
                <c:strRef>
                  <c:f>HPSA!$AA$22</c:f>
                  <c:strCache>
                    <c:ptCount val="1"/>
                    <c:pt idx="0">
                      <c:v>65</c:v>
                    </c:pt>
                  </c:strCache>
                </c:strRef>
              </c:tx>
              <c:dLblPos val="r"/>
            </c:dLbl>
            <c:dLbl>
              <c:idx val="3"/>
              <c:tx>
                <c:strRef>
                  <c:f>HPSA!$AB$22</c:f>
                  <c:strCache>
                    <c:ptCount val="1"/>
                    <c:pt idx="0">
                      <c:v>70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4"/>
              <c:tx>
                <c:strRef>
                  <c:f>HPSA!$AC$22</c:f>
                  <c:strCache>
                    <c:ptCount val="1"/>
                    <c:pt idx="0">
                      <c:v>76</c:v>
                    </c:pt>
                  </c:strCache>
                </c:strRef>
              </c:tx>
              <c:dLblPos val="r"/>
            </c:dLbl>
            <c:dLbl>
              <c:idx val="5"/>
              <c:tx>
                <c:strRef>
                  <c:f>HPSA!$AD$22</c:f>
                  <c:strCache>
                    <c:ptCount val="1"/>
                    <c:pt idx="0">
                      <c:v>78</c:v>
                    </c:pt>
                  </c:strCache>
                </c:strRef>
              </c:tx>
              <c:dLblPos val="r"/>
            </c:dLbl>
            <c:dLbl>
              <c:idx val="6"/>
              <c:tx>
                <c:strRef>
                  <c:f>HPSA!$AE$22</c:f>
                  <c:strCache>
                    <c:ptCount val="1"/>
                    <c:pt idx="0">
                      <c:v>77</c:v>
                    </c:pt>
                  </c:strCache>
                </c:strRef>
              </c:tx>
              <c:dLblPos val="r"/>
            </c:dLbl>
            <c:dLbl>
              <c:idx val="7"/>
              <c:tx>
                <c:strRef>
                  <c:f>HPSA!$AF$22</c:f>
                  <c:strCache>
                    <c:ptCount val="1"/>
                    <c:pt idx="0">
                      <c:v>73</c:v>
                    </c:pt>
                  </c:strCache>
                </c:strRef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HPSA!$H$19:$O$19</c:f>
              <c:numCache>
                <c:formatCode>0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</c:numCache>
            </c:numRef>
          </c:xVal>
          <c:yVal>
            <c:numRef>
              <c:f>HPSA!$P$19:$W$19</c:f>
              <c:numCache>
                <c:formatCode>0</c:formatCode>
                <c:ptCount val="8"/>
                <c:pt idx="0">
                  <c:v>90</c:v>
                </c:pt>
                <c:pt idx="1">
                  <c:v>77</c:v>
                </c:pt>
                <c:pt idx="2">
                  <c:v>68</c:v>
                </c:pt>
                <c:pt idx="3">
                  <c:v>63</c:v>
                </c:pt>
                <c:pt idx="4">
                  <c:v>57</c:v>
                </c:pt>
                <c:pt idx="5">
                  <c:v>48</c:v>
                </c:pt>
                <c:pt idx="6">
                  <c:v>37</c:v>
                </c:pt>
                <c:pt idx="7">
                  <c:v>24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HPSA!$Y$24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HPSA!$Z$24</c:f>
                  <c:strCache>
                    <c:ptCount val="1"/>
                    <c:pt idx="0">
                      <c:v>47</c:v>
                    </c:pt>
                  </c:strCache>
                </c:strRef>
              </c:tx>
            </c:dLbl>
            <c:dLbl>
              <c:idx val="2"/>
              <c:tx>
                <c:strRef>
                  <c:f>HPSA!$AA$24</c:f>
                  <c:strCache>
                    <c:ptCount val="1"/>
                    <c:pt idx="0">
                      <c:v>50</c:v>
                    </c:pt>
                  </c:strCache>
                </c:strRef>
              </c:tx>
            </c:dLbl>
            <c:dLbl>
              <c:idx val="3"/>
              <c:tx>
                <c:strRef>
                  <c:f>HPSA!$AB$24</c:f>
                  <c:strCache>
                    <c:ptCount val="1"/>
                    <c:pt idx="0">
                      <c:v>54</c:v>
                    </c:pt>
                  </c:strCache>
                </c:strRef>
              </c:tx>
            </c:dLbl>
            <c:dLbl>
              <c:idx val="4"/>
              <c:tx>
                <c:strRef>
                  <c:f>HPSA!$AC$24</c:f>
                  <c:strCache>
                    <c:ptCount val="1"/>
                    <c:pt idx="0">
                      <c:v>58</c:v>
                    </c:pt>
                  </c:strCache>
                </c:strRef>
              </c:tx>
            </c:dLbl>
            <c:dLbl>
              <c:idx val="5"/>
              <c:tx>
                <c:strRef>
                  <c:f>HPSA!$AD$24</c:f>
                  <c:strCache>
                    <c:ptCount val="1"/>
                    <c:pt idx="0">
                      <c:v>60</c:v>
                    </c:pt>
                  </c:strCache>
                </c:strRef>
              </c:tx>
            </c:dLbl>
            <c:dLbl>
              <c:idx val="6"/>
              <c:tx>
                <c:strRef>
                  <c:f>HPSA!$AE$24</c:f>
                  <c:strCache>
                    <c:ptCount val="1"/>
                    <c:pt idx="0">
                      <c:v>59</c:v>
                    </c:pt>
                  </c:strCache>
                </c:strRef>
              </c:tx>
            </c:dLbl>
            <c:dLbl>
              <c:idx val="7"/>
              <c:tx>
                <c:strRef>
                  <c:f>HPSA!$AF$24</c:f>
                  <c:strCache>
                    <c:ptCount val="1"/>
                    <c:pt idx="0">
                      <c:v>56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HPSA!$H$24:$O$24</c:f>
              <c:numCache>
                <c:formatCode>0</c:formatCode>
                <c:ptCount val="8"/>
                <c:pt idx="0">
                  <c:v>0</c:v>
                </c:pt>
                <c:pt idx="1">
                  <c:v>916.66666666666663</c:v>
                </c:pt>
                <c:pt idx="2">
                  <c:v>1833.3333333333333</c:v>
                </c:pt>
                <c:pt idx="3">
                  <c:v>2750</c:v>
                </c:pt>
                <c:pt idx="4">
                  <c:v>3666.6666666666665</c:v>
                </c:pt>
                <c:pt idx="5">
                  <c:v>4583.333333333333</c:v>
                </c:pt>
                <c:pt idx="6">
                  <c:v>5500</c:v>
                </c:pt>
                <c:pt idx="7">
                  <c:v>6416.6666666666661</c:v>
                </c:pt>
              </c:numCache>
            </c:numRef>
          </c:xVal>
          <c:yVal>
            <c:numRef>
              <c:f>HPSA!$P$24:$W$24</c:f>
              <c:numCache>
                <c:formatCode>0</c:formatCode>
                <c:ptCount val="8"/>
                <c:pt idx="0">
                  <c:v>75.624999999999986</c:v>
                </c:pt>
                <c:pt idx="1">
                  <c:v>64.701388888888886</c:v>
                </c:pt>
                <c:pt idx="2">
                  <c:v>57.138888888888886</c:v>
                </c:pt>
                <c:pt idx="3">
                  <c:v>52.937499999999993</c:v>
                </c:pt>
                <c:pt idx="4">
                  <c:v>47.895833333333329</c:v>
                </c:pt>
                <c:pt idx="5">
                  <c:v>40.333333333333329</c:v>
                </c:pt>
                <c:pt idx="6">
                  <c:v>31.090277777777775</c:v>
                </c:pt>
                <c:pt idx="7">
                  <c:v>20.166666666666664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HPSA!$Y$29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HPSA!$Z$29</c:f>
                  <c:strCache>
                    <c:ptCount val="1"/>
                    <c:pt idx="0">
                      <c:v>35</c:v>
                    </c:pt>
                  </c:strCache>
                </c:strRef>
              </c:tx>
            </c:dLbl>
            <c:dLbl>
              <c:idx val="2"/>
              <c:tx>
                <c:strRef>
                  <c:f>HPSA!$AA$29</c:f>
                  <c:strCache>
                    <c:ptCount val="1"/>
                    <c:pt idx="0">
                      <c:v>37</c:v>
                    </c:pt>
                  </c:strCache>
                </c:strRef>
              </c:tx>
            </c:dLbl>
            <c:dLbl>
              <c:idx val="3"/>
              <c:tx>
                <c:strRef>
                  <c:f>HPSA!$AB$29</c:f>
                  <c:strCache>
                    <c:ptCount val="1"/>
                    <c:pt idx="0">
                      <c:v>41</c:v>
                    </c:pt>
                  </c:strCache>
                </c:strRef>
              </c:tx>
            </c:dLbl>
            <c:dLbl>
              <c:idx val="4"/>
              <c:tx>
                <c:strRef>
                  <c:f>HPSA!$AC$29</c:f>
                  <c:strCache>
                    <c:ptCount val="1"/>
                    <c:pt idx="0">
                      <c:v>44</c:v>
                    </c:pt>
                  </c:strCache>
                </c:strRef>
              </c:tx>
            </c:dLbl>
            <c:dLbl>
              <c:idx val="5"/>
              <c:tx>
                <c:strRef>
                  <c:f>HPSA!$AD$29</c:f>
                  <c:strCache>
                    <c:ptCount val="1"/>
                    <c:pt idx="0">
                      <c:v>45</c:v>
                    </c:pt>
                  </c:strCache>
                </c:strRef>
              </c:tx>
            </c:dLbl>
            <c:dLbl>
              <c:idx val="6"/>
              <c:tx>
                <c:strRef>
                  <c:f>HPSA!$AE$29</c:f>
                  <c:strCache>
                    <c:ptCount val="1"/>
                    <c:pt idx="0">
                      <c:v>44</c:v>
                    </c:pt>
                  </c:strCache>
                </c:strRef>
              </c:tx>
            </c:dLbl>
            <c:dLbl>
              <c:idx val="7"/>
              <c:tx>
                <c:strRef>
                  <c:f>HPSA!$AF$29</c:f>
                  <c:strCache>
                    <c:ptCount val="1"/>
                    <c:pt idx="0">
                      <c:v>42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HPSA!$H$29:$O$29</c:f>
              <c:numCache>
                <c:formatCode>0</c:formatCode>
                <c:ptCount val="8"/>
                <c:pt idx="0">
                  <c:v>0</c:v>
                </c:pt>
                <c:pt idx="1">
                  <c:v>833.33333333333337</c:v>
                </c:pt>
                <c:pt idx="2">
                  <c:v>1666.6666666666667</c:v>
                </c:pt>
                <c:pt idx="3">
                  <c:v>2500</c:v>
                </c:pt>
                <c:pt idx="4">
                  <c:v>3333.3333333333335</c:v>
                </c:pt>
                <c:pt idx="5">
                  <c:v>4166.666666666667</c:v>
                </c:pt>
                <c:pt idx="6">
                  <c:v>5000</c:v>
                </c:pt>
                <c:pt idx="7">
                  <c:v>5833.3333333333339</c:v>
                </c:pt>
              </c:numCache>
            </c:numRef>
          </c:xVal>
          <c:yVal>
            <c:numRef>
              <c:f>HPSA!$P$29:$W$29</c:f>
              <c:numCache>
                <c:formatCode>0</c:formatCode>
                <c:ptCount val="8"/>
                <c:pt idx="0">
                  <c:v>62.500000000000007</c:v>
                </c:pt>
                <c:pt idx="1">
                  <c:v>53.472222222222229</c:v>
                </c:pt>
                <c:pt idx="2">
                  <c:v>47.222222222222229</c:v>
                </c:pt>
                <c:pt idx="3">
                  <c:v>43.750000000000007</c:v>
                </c:pt>
                <c:pt idx="4">
                  <c:v>39.583333333333336</c:v>
                </c:pt>
                <c:pt idx="5">
                  <c:v>33.333333333333336</c:v>
                </c:pt>
                <c:pt idx="6">
                  <c:v>25.694444444444446</c:v>
                </c:pt>
                <c:pt idx="7">
                  <c:v>16.666666666666668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HPSA!$Y$34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HPSA!$Z$34</c:f>
                  <c:strCache>
                    <c:ptCount val="1"/>
                    <c:pt idx="0">
                      <c:v>26</c:v>
                    </c:pt>
                  </c:strCache>
                </c:strRef>
              </c:tx>
            </c:dLbl>
            <c:dLbl>
              <c:idx val="2"/>
              <c:tx>
                <c:strRef>
                  <c:f>HPSA!$AA$34</c:f>
                  <c:strCache>
                    <c:ptCount val="1"/>
                    <c:pt idx="0">
                      <c:v>27</c:v>
                    </c:pt>
                  </c:strCache>
                </c:strRef>
              </c:tx>
            </c:dLbl>
            <c:dLbl>
              <c:idx val="3"/>
              <c:tx>
                <c:strRef>
                  <c:f>HPSA!$AB$34</c:f>
                  <c:strCache>
                    <c:ptCount val="1"/>
                    <c:pt idx="0">
                      <c:v>30</c:v>
                    </c:pt>
                  </c:strCache>
                </c:strRef>
              </c:tx>
            </c:dLbl>
            <c:dLbl>
              <c:idx val="4"/>
              <c:tx>
                <c:strRef>
                  <c:f>HPSA!$AC$34</c:f>
                  <c:strCache>
                    <c:ptCount val="1"/>
                    <c:pt idx="0">
                      <c:v>32</c:v>
                    </c:pt>
                  </c:strCache>
                </c:strRef>
              </c:tx>
            </c:dLbl>
            <c:dLbl>
              <c:idx val="5"/>
              <c:tx>
                <c:strRef>
                  <c:f>HPSA!$AD$34</c:f>
                  <c:strCache>
                    <c:ptCount val="1"/>
                    <c:pt idx="0">
                      <c:v>33</c:v>
                    </c:pt>
                  </c:strCache>
                </c:strRef>
              </c:tx>
            </c:dLbl>
            <c:dLbl>
              <c:idx val="6"/>
              <c:tx>
                <c:strRef>
                  <c:f>HPSA!$AE$34</c:f>
                  <c:strCache>
                    <c:ptCount val="1"/>
                    <c:pt idx="0">
                      <c:v>32</c:v>
                    </c:pt>
                  </c:strCache>
                </c:strRef>
              </c:tx>
            </c:dLbl>
            <c:dLbl>
              <c:idx val="7"/>
              <c:tx>
                <c:strRef>
                  <c:f>HPSA!$AF$34</c:f>
                  <c:strCache>
                    <c:ptCount val="1"/>
                    <c:pt idx="0">
                      <c:v>31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HPSA!$H$34:$O$34</c:f>
              <c:numCache>
                <c:formatCode>0</c:formatCode>
                <c:ptCount val="8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</c:numCache>
            </c:numRef>
          </c:xVal>
          <c:yVal>
            <c:numRef>
              <c:f>HPSA!$P$34:$W$34</c:f>
              <c:numCache>
                <c:formatCode>0</c:formatCode>
                <c:ptCount val="8"/>
                <c:pt idx="0">
                  <c:v>50.625</c:v>
                </c:pt>
                <c:pt idx="1">
                  <c:v>43.3125</c:v>
                </c:pt>
                <c:pt idx="2">
                  <c:v>38.25</c:v>
                </c:pt>
                <c:pt idx="3">
                  <c:v>35.4375</c:v>
                </c:pt>
                <c:pt idx="4">
                  <c:v>32.0625</c:v>
                </c:pt>
                <c:pt idx="5">
                  <c:v>27</c:v>
                </c:pt>
                <c:pt idx="6">
                  <c:v>20.8125</c:v>
                </c:pt>
                <c:pt idx="7">
                  <c:v>13.5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HPSA!$Y$39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HPSA!$Z$39</c:f>
                  <c:strCache>
                    <c:ptCount val="1"/>
                    <c:pt idx="0">
                      <c:v>18</c:v>
                    </c:pt>
                  </c:strCache>
                </c:strRef>
              </c:tx>
            </c:dLbl>
            <c:dLbl>
              <c:idx val="2"/>
              <c:tx>
                <c:strRef>
                  <c:f>HPSA!$AA$39</c:f>
                  <c:strCache>
                    <c:ptCount val="1"/>
                    <c:pt idx="0">
                      <c:v>19</c:v>
                    </c:pt>
                  </c:strCache>
                </c:strRef>
              </c:tx>
            </c:dLbl>
            <c:dLbl>
              <c:idx val="3"/>
              <c:tx>
                <c:strRef>
                  <c:f>HPSA!$AB$39</c:f>
                  <c:strCache>
                    <c:ptCount val="1"/>
                    <c:pt idx="0">
                      <c:v>21</c:v>
                    </c:pt>
                  </c:strCache>
                </c:strRef>
              </c:tx>
            </c:dLbl>
            <c:dLbl>
              <c:idx val="4"/>
              <c:tx>
                <c:strRef>
                  <c:f>HPSA!$AC$39</c:f>
                  <c:strCache>
                    <c:ptCount val="1"/>
                    <c:pt idx="0">
                      <c:v>22</c:v>
                    </c:pt>
                  </c:strCache>
                </c:strRef>
              </c:tx>
            </c:dLbl>
            <c:dLbl>
              <c:idx val="5"/>
              <c:tx>
                <c:strRef>
                  <c:f>HPSA!$AD$39</c:f>
                  <c:strCache>
                    <c:ptCount val="1"/>
                    <c:pt idx="0">
                      <c:v>23</c:v>
                    </c:pt>
                  </c:strCache>
                </c:strRef>
              </c:tx>
            </c:dLbl>
            <c:dLbl>
              <c:idx val="6"/>
              <c:tx>
                <c:strRef>
                  <c:f>HPSA!$AE$39</c:f>
                  <c:strCache>
                    <c:ptCount val="1"/>
                    <c:pt idx="0">
                      <c:v>23</c:v>
                    </c:pt>
                  </c:strCache>
                </c:strRef>
              </c:tx>
            </c:dLbl>
            <c:dLbl>
              <c:idx val="7"/>
              <c:tx>
                <c:strRef>
                  <c:f>HPSA!$AF$39</c:f>
                  <c:strCache>
                    <c:ptCount val="1"/>
                    <c:pt idx="0">
                      <c:v>22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HPSA!$H$39:$O$39</c:f>
              <c:numCache>
                <c:formatCode>0</c:formatCode>
                <c:ptCount val="8"/>
                <c:pt idx="0">
                  <c:v>0</c:v>
                </c:pt>
                <c:pt idx="1">
                  <c:v>666.66666666666663</c:v>
                </c:pt>
                <c:pt idx="2">
                  <c:v>1333.3333333333333</c:v>
                </c:pt>
                <c:pt idx="3">
                  <c:v>2000</c:v>
                </c:pt>
                <c:pt idx="4">
                  <c:v>2666.6666666666665</c:v>
                </c:pt>
                <c:pt idx="5">
                  <c:v>3333.333333333333</c:v>
                </c:pt>
                <c:pt idx="6">
                  <c:v>4000</c:v>
                </c:pt>
                <c:pt idx="7">
                  <c:v>4666.6666666666661</c:v>
                </c:pt>
              </c:numCache>
            </c:numRef>
          </c:xVal>
          <c:yVal>
            <c:numRef>
              <c:f>HPSA!$P$39:$W$39</c:f>
              <c:numCache>
                <c:formatCode>0</c:formatCode>
                <c:ptCount val="8"/>
                <c:pt idx="0">
                  <c:v>40</c:v>
                </c:pt>
                <c:pt idx="1">
                  <c:v>34.222222222222221</c:v>
                </c:pt>
                <c:pt idx="2">
                  <c:v>30.222222222222221</c:v>
                </c:pt>
                <c:pt idx="3">
                  <c:v>28</c:v>
                </c:pt>
                <c:pt idx="4">
                  <c:v>25.333333333333332</c:v>
                </c:pt>
                <c:pt idx="5">
                  <c:v>21.333333333333332</c:v>
                </c:pt>
                <c:pt idx="6">
                  <c:v>16.444444444444443</c:v>
                </c:pt>
                <c:pt idx="7">
                  <c:v>10.666666666666666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HPSA!$Y$44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HPSA!$Z$44</c:f>
                  <c:strCache>
                    <c:ptCount val="1"/>
                    <c:pt idx="0">
                      <c:v>12</c:v>
                    </c:pt>
                  </c:strCache>
                </c:strRef>
              </c:tx>
            </c:dLbl>
            <c:dLbl>
              <c:idx val="2"/>
              <c:tx>
                <c:strRef>
                  <c:f>HPSA!$AA$44</c:f>
                  <c:strCache>
                    <c:ptCount val="1"/>
                    <c:pt idx="0">
                      <c:v>13</c:v>
                    </c:pt>
                  </c:strCache>
                </c:strRef>
              </c:tx>
            </c:dLbl>
            <c:dLbl>
              <c:idx val="3"/>
              <c:tx>
                <c:strRef>
                  <c:f>HPSA!$AB$44</c:f>
                  <c:strCache>
                    <c:ptCount val="1"/>
                    <c:pt idx="0">
                      <c:v>14</c:v>
                    </c:pt>
                  </c:strCache>
                </c:strRef>
              </c:tx>
            </c:dLbl>
            <c:dLbl>
              <c:idx val="4"/>
              <c:tx>
                <c:strRef>
                  <c:f>HPSA!$AC$44</c:f>
                  <c:strCache>
                    <c:ptCount val="1"/>
                    <c:pt idx="0">
                      <c:v>15</c:v>
                    </c:pt>
                  </c:strCache>
                </c:strRef>
              </c:tx>
            </c:dLbl>
            <c:dLbl>
              <c:idx val="5"/>
              <c:tx>
                <c:strRef>
                  <c:f>HPSA!$AD$44</c:f>
                  <c:strCache>
                    <c:ptCount val="1"/>
                    <c:pt idx="0">
                      <c:v>15</c:v>
                    </c:pt>
                  </c:strCache>
                </c:strRef>
              </c:tx>
            </c:dLbl>
            <c:dLbl>
              <c:idx val="6"/>
              <c:tx>
                <c:strRef>
                  <c:f>HPSA!$AE$44</c:f>
                  <c:strCache>
                    <c:ptCount val="1"/>
                    <c:pt idx="0">
                      <c:v>15</c:v>
                    </c:pt>
                  </c:strCache>
                </c:strRef>
              </c:tx>
            </c:dLbl>
            <c:dLbl>
              <c:idx val="7"/>
              <c:tx>
                <c:strRef>
                  <c:f>HPSA!$AF$44</c:f>
                  <c:strCache>
                    <c:ptCount val="1"/>
                    <c:pt idx="0">
                      <c:v>15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HPSA!$H$44:$O$44</c:f>
              <c:numCache>
                <c:formatCode>0</c:formatCode>
                <c:ptCount val="8"/>
                <c:pt idx="0">
                  <c:v>0</c:v>
                </c:pt>
                <c:pt idx="1">
                  <c:v>583.33333333333337</c:v>
                </c:pt>
                <c:pt idx="2">
                  <c:v>1166.6666666666667</c:v>
                </c:pt>
                <c:pt idx="3">
                  <c:v>1750</c:v>
                </c:pt>
                <c:pt idx="4">
                  <c:v>2333.3333333333335</c:v>
                </c:pt>
                <c:pt idx="5">
                  <c:v>2916.666666666667</c:v>
                </c:pt>
                <c:pt idx="6">
                  <c:v>3500</c:v>
                </c:pt>
                <c:pt idx="7">
                  <c:v>4083.3333333333335</c:v>
                </c:pt>
              </c:numCache>
            </c:numRef>
          </c:xVal>
          <c:yVal>
            <c:numRef>
              <c:f>HPSA!$P$44:$W$44</c:f>
              <c:numCache>
                <c:formatCode>0</c:formatCode>
                <c:ptCount val="8"/>
                <c:pt idx="0">
                  <c:v>30.625000000000007</c:v>
                </c:pt>
                <c:pt idx="1">
                  <c:v>26.201388888888893</c:v>
                </c:pt>
                <c:pt idx="2">
                  <c:v>23.138888888888893</c:v>
                </c:pt>
                <c:pt idx="3">
                  <c:v>21.437500000000004</c:v>
                </c:pt>
                <c:pt idx="4">
                  <c:v>19.395833333333336</c:v>
                </c:pt>
                <c:pt idx="5">
                  <c:v>16.333333333333336</c:v>
                </c:pt>
                <c:pt idx="6">
                  <c:v>12.59027777777778</c:v>
                </c:pt>
                <c:pt idx="7">
                  <c:v>8.1666666666666679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HPSA!$Y$49</c:f>
                  <c:strCache>
                    <c:ptCount val="1"/>
                    <c:pt idx="0">
                      <c:v>#DIV/0!</c:v>
                    </c:pt>
                  </c:strCache>
                </c:strRef>
              </c:tx>
            </c:dLbl>
            <c:dLbl>
              <c:idx val="1"/>
              <c:tx>
                <c:strRef>
                  <c:f>HPSA!$Z$49</c:f>
                  <c:strCache>
                    <c:ptCount val="1"/>
                    <c:pt idx="0">
                      <c:v>8</c:v>
                    </c:pt>
                  </c:strCache>
                </c:strRef>
              </c:tx>
            </c:dLbl>
            <c:dLbl>
              <c:idx val="2"/>
              <c:tx>
                <c:strRef>
                  <c:f>HPSA!$AA$49</c:f>
                  <c:strCache>
                    <c:ptCount val="1"/>
                    <c:pt idx="0">
                      <c:v>8</c:v>
                    </c:pt>
                  </c:strCache>
                </c:strRef>
              </c:tx>
            </c:dLbl>
            <c:dLbl>
              <c:idx val="3"/>
              <c:tx>
                <c:strRef>
                  <c:f>HPSA!$AB$49</c:f>
                  <c:strCache>
                    <c:ptCount val="1"/>
                    <c:pt idx="0">
                      <c:v>9</c:v>
                    </c:pt>
                  </c:strCache>
                </c:strRef>
              </c:tx>
            </c:dLbl>
            <c:dLbl>
              <c:idx val="4"/>
              <c:tx>
                <c:strRef>
                  <c:f>HPSA!$AC$49</c:f>
                  <c:strCache>
                    <c:ptCount val="1"/>
                    <c:pt idx="0">
                      <c:v>9</c:v>
                    </c:pt>
                  </c:strCache>
                </c:strRef>
              </c:tx>
            </c:dLbl>
            <c:dLbl>
              <c:idx val="5"/>
              <c:tx>
                <c:strRef>
                  <c:f>HPSA!$AD$49</c:f>
                  <c:strCache>
                    <c:ptCount val="1"/>
                    <c:pt idx="0">
                      <c:v>10</c:v>
                    </c:pt>
                  </c:strCache>
                </c:strRef>
              </c:tx>
            </c:dLbl>
            <c:dLbl>
              <c:idx val="6"/>
              <c:tx>
                <c:strRef>
                  <c:f>HPSA!$AE$49</c:f>
                  <c:strCache>
                    <c:ptCount val="1"/>
                    <c:pt idx="0">
                      <c:v>10</c:v>
                    </c:pt>
                  </c:strCache>
                </c:strRef>
              </c:tx>
            </c:dLbl>
            <c:dLbl>
              <c:idx val="7"/>
              <c:tx>
                <c:strRef>
                  <c:f>HPSA!$AF$49</c:f>
                  <c:strCache>
                    <c:ptCount val="1"/>
                    <c:pt idx="0">
                      <c:v>9</c:v>
                    </c:pt>
                  </c:strCache>
                </c:strRef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HPSA!$H$49:$O$49</c:f>
              <c:numCache>
                <c:formatCode>0</c:formatCode>
                <c:ptCount val="8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</c:numCache>
            </c:numRef>
          </c:xVal>
          <c:yVal>
            <c:numRef>
              <c:f>HPSA!$P$49:$W$49</c:f>
              <c:numCache>
                <c:formatCode>0</c:formatCode>
                <c:ptCount val="8"/>
                <c:pt idx="0">
                  <c:v>22.5</c:v>
                </c:pt>
                <c:pt idx="1">
                  <c:v>19.25</c:v>
                </c:pt>
                <c:pt idx="2">
                  <c:v>17</c:v>
                </c:pt>
                <c:pt idx="3">
                  <c:v>15.75</c:v>
                </c:pt>
                <c:pt idx="4">
                  <c:v>14.25</c:v>
                </c:pt>
                <c:pt idx="5">
                  <c:v>12</c:v>
                </c:pt>
                <c:pt idx="6">
                  <c:v>9.25</c:v>
                </c:pt>
                <c:pt idx="7">
                  <c:v>6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HPSA!$H$19:$O$19</c:f>
              <c:numCache>
                <c:formatCode>0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</c:numCache>
            </c:numRef>
          </c:xVal>
          <c:yVal>
            <c:numRef>
              <c:f>HPSA!$P$61:$W$61</c:f>
              <c:numCache>
                <c:formatCode>General</c:formatCode>
                <c:ptCount val="8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</c:numCache>
            </c:numRef>
          </c:yVal>
          <c:smooth val="1"/>
        </c:ser>
        <c:dLbls>
          <c:showVal val="1"/>
        </c:dLbls>
        <c:axId val="101456128"/>
        <c:axId val="101503744"/>
      </c:scatterChart>
      <c:valAx>
        <c:axId val="101456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423162583518929"/>
              <c:y val="0.9282218597063621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03744"/>
        <c:crosses val="autoZero"/>
        <c:crossBetween val="midCat"/>
      </c:valAx>
      <c:valAx>
        <c:axId val="101503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49443207126948E-2"/>
              <c:y val="0.422512234910277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56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00445434298449"/>
          <c:y val="0.36704730831973897"/>
          <c:w val="9.3541202672605794E-2"/>
          <c:h val="0.275693311582381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Pump Down</a:t>
            </a:r>
          </a:p>
        </c:rich>
      </c:tx>
      <c:layout>
        <c:manualLayout>
          <c:xMode val="edge"/>
          <c:yMode val="edge"/>
          <c:x val="0.44432071269487761"/>
          <c:y val="1.95758564437194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610244988864163E-2"/>
          <c:y val="0.12398042414355628"/>
          <c:w val="0.79844097995545649"/>
          <c:h val="0.771615008156607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HPSA!$Y$22</c:f>
                  <c:strCache>
                    <c:ptCount val="1"/>
                    <c:pt idx="0">
                      <c:v>#DIV/0!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1"/>
              <c:tx>
                <c:strRef>
                  <c:f>HPSA!$Z$22</c:f>
                  <c:strCache>
                    <c:ptCount val="1"/>
                    <c:pt idx="0">
                      <c:v>61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2"/>
              <c:tx>
                <c:strRef>
                  <c:f>HPSA!$AA$22</c:f>
                  <c:strCache>
                    <c:ptCount val="1"/>
                    <c:pt idx="0">
                      <c:v>65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3"/>
              <c:tx>
                <c:strRef>
                  <c:f>HPSA!$AB$22</c:f>
                  <c:strCache>
                    <c:ptCount val="1"/>
                    <c:pt idx="0">
                      <c:v>70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4"/>
              <c:tx>
                <c:strRef>
                  <c:f>HPSA!$AC$22</c:f>
                  <c:strCache>
                    <c:ptCount val="1"/>
                    <c:pt idx="0">
                      <c:v>76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5"/>
              <c:tx>
                <c:strRef>
                  <c:f>HPSA!$AD$22</c:f>
                  <c:strCache>
                    <c:ptCount val="1"/>
                    <c:pt idx="0">
                      <c:v>78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6"/>
              <c:tx>
                <c:strRef>
                  <c:f>HPSA!$AE$22</c:f>
                  <c:strCache>
                    <c:ptCount val="1"/>
                    <c:pt idx="0">
                      <c:v>77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7"/>
              <c:tx>
                <c:strRef>
                  <c:f>HPSA!$AF$22</c:f>
                  <c:strCache>
                    <c:ptCount val="1"/>
                    <c:pt idx="0">
                      <c:v>73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HPSA!$H$19:$O$19</c:f>
              <c:numCache>
                <c:formatCode>0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</c:numCache>
            </c:numRef>
          </c:xVal>
          <c:yVal>
            <c:numRef>
              <c:f>HPSA!$P$19:$W$19</c:f>
              <c:numCache>
                <c:formatCode>0</c:formatCode>
                <c:ptCount val="8"/>
                <c:pt idx="0">
                  <c:v>90</c:v>
                </c:pt>
                <c:pt idx="1">
                  <c:v>77</c:v>
                </c:pt>
                <c:pt idx="2">
                  <c:v>68</c:v>
                </c:pt>
                <c:pt idx="3">
                  <c:v>63</c:v>
                </c:pt>
                <c:pt idx="4">
                  <c:v>57</c:v>
                </c:pt>
                <c:pt idx="5">
                  <c:v>48</c:v>
                </c:pt>
                <c:pt idx="6">
                  <c:v>37</c:v>
                </c:pt>
                <c:pt idx="7">
                  <c:v>24</c:v>
                </c:pt>
              </c:numCache>
            </c:numRef>
          </c:yVal>
          <c:smooth val="1"/>
        </c:ser>
        <c:ser>
          <c:idx val="7"/>
          <c:order val="1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HPSA!$H$19:$O$19</c:f>
              <c:numCache>
                <c:formatCode>0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</c:numCache>
            </c:numRef>
          </c:xVal>
          <c:yVal>
            <c:numRef>
              <c:f>HPSA!$P$61:$W$61</c:f>
              <c:numCache>
                <c:formatCode>General</c:formatCode>
                <c:ptCount val="8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</c:numCache>
            </c:numRef>
          </c:yVal>
          <c:smooth val="1"/>
        </c:ser>
        <c:ser>
          <c:idx val="1"/>
          <c:order val="2"/>
          <c:tx>
            <c:v>Low Level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HPSA!$H$19:$O$19</c:f>
              <c:numCache>
                <c:formatCode>0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</c:numCache>
            </c:numRef>
          </c:xVal>
          <c:yVal>
            <c:numRef>
              <c:f>HPSA!$Y$59:$AF$59</c:f>
              <c:numCache>
                <c:formatCode>0</c:formatCode>
                <c:ptCount val="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</c:numCache>
            </c:numRef>
          </c:yVal>
          <c:smooth val="1"/>
        </c:ser>
        <c:axId val="102033664"/>
        <c:axId val="102109952"/>
      </c:scatterChart>
      <c:valAx>
        <c:axId val="102033664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Gallons Per Minute</a:t>
                </a:r>
              </a:p>
            </c:rich>
          </c:tx>
          <c:layout>
            <c:manualLayout>
              <c:xMode val="edge"/>
              <c:yMode val="edge"/>
              <c:x val="0.40423162583518929"/>
              <c:y val="0.9461663947797714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09952"/>
        <c:crosses val="autoZero"/>
        <c:crossBetween val="midCat"/>
      </c:valAx>
      <c:valAx>
        <c:axId val="10210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in feet</a:t>
                </a:r>
              </a:p>
            </c:rich>
          </c:tx>
          <c:layout>
            <c:manualLayout>
              <c:xMode val="edge"/>
              <c:yMode val="edge"/>
              <c:x val="1.2249443207126948E-2"/>
              <c:y val="0.443719412724306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33664"/>
        <c:crosses val="autoZero"/>
        <c:crossBetween val="midCat"/>
      </c:valAx>
      <c:spPr>
        <a:noFill/>
        <a:ln w="12700">
          <a:solidFill>
            <a:srgbClr val="FF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61915367483323"/>
          <c:y val="0.45350734094616635"/>
          <c:w val="0.11581291759465483"/>
          <c:h val="0.106035889070146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0.23625</cdr:x>
      <cdr:y>0.14625</cdr:y>
    </cdr:from>
    <cdr:to>
      <cdr:x>0.24525</cdr:x>
      <cdr:y>0.179</cdr:y>
    </cdr:to>
    <cdr:sp macro="" textlink="">
      <cdr:nvSpPr>
        <cdr:cNvPr id="25640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0753" y="853928"/>
          <a:ext cx="76981" cy="191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0.48975</cdr:x>
      <cdr:y>0.13225</cdr:y>
    </cdr:from>
    <cdr:to>
      <cdr:x>0.87219</cdr:x>
      <cdr:y>0.16146</cdr:y>
    </cdr:to>
    <cdr:sp macro="" textlink="HPSA!$P$12:$W$12">
      <cdr:nvSpPr>
        <cdr:cNvPr id="25644" name="Text Box 4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89052" y="772185"/>
          <a:ext cx="327115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237FAAFD-A317-41E8-ABF1-001536158C95}" type="TxLink"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Submersible Non Clog   S12L  - 1150 RPM  - 14.25" Trim</a:t>
          </a:fld>
          <a:endParaRPr lang="en-US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0.6605</cdr:x>
      <cdr:y>0.215</cdr:y>
    </cdr:from>
    <cdr:to>
      <cdr:x>0.80735</cdr:x>
      <cdr:y>0.23915</cdr:y>
    </cdr:to>
    <cdr:sp macro="" textlink="">
      <cdr:nvSpPr>
        <cdr:cNvPr id="25645" name="Text Box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9554" y="1255347"/>
          <a:ext cx="125611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BHP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0.67575</cdr:x>
      <cdr:y>0.242</cdr:y>
    </cdr:from>
    <cdr:to>
      <cdr:x>0.85874</cdr:x>
      <cdr:y>0.27121</cdr:y>
    </cdr:to>
    <cdr:sp macro="" textlink="">
      <cdr:nvSpPr>
        <cdr:cNvPr id="962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9994" y="1412996"/>
          <a:ext cx="156517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Label values are BHP</a:t>
          </a:r>
        </a:p>
      </cdr:txBody>
    </cdr:sp>
  </cdr:relSizeAnchor>
  <cdr:relSizeAnchor xmlns:cdr="http://schemas.openxmlformats.org/drawingml/2006/chartDrawing">
    <cdr:from>
      <cdr:x>0.45775</cdr:x>
      <cdr:y>0.168</cdr:y>
    </cdr:from>
    <cdr:to>
      <cdr:x>0.84019</cdr:x>
      <cdr:y>0.19721</cdr:y>
    </cdr:to>
    <cdr:sp macro="" textlink="HPSA!$P$12:$W$12">
      <cdr:nvSpPr>
        <cdr:cNvPr id="9626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915342" y="980923"/>
          <a:ext cx="327115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3461252-9442-4D32-A2ED-F10DC58E3B6E}" type="TxLink"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Submersible Non Clog   S12L  - 1150 RPM  - 14.25" Trim</a:t>
          </a:fld>
          <a:endParaRPr lang="en-US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umped101.com/" TargetMode="External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F146"/>
  <sheetViews>
    <sheetView showGridLines="0" tabSelected="1" topLeftCell="G1" workbookViewId="0">
      <selection activeCell="H4" sqref="H4"/>
    </sheetView>
  </sheetViews>
  <sheetFormatPr defaultRowHeight="12.75"/>
  <cols>
    <col min="1" max="6" width="7.7109375" hidden="1" customWidth="1"/>
    <col min="7" max="7" width="6.7109375" customWidth="1"/>
    <col min="8" max="8" width="8.7109375" customWidth="1"/>
    <col min="9" max="41" width="6.7109375" customWidth="1"/>
    <col min="42" max="42" width="7.7109375" customWidth="1"/>
    <col min="43" max="43" width="12.7109375" customWidth="1"/>
  </cols>
  <sheetData>
    <row r="3" spans="2:23" ht="19.5">
      <c r="H3" s="24" t="s">
        <v>114</v>
      </c>
    </row>
    <row r="5" spans="2:23">
      <c r="H5" s="17" t="s">
        <v>113</v>
      </c>
      <c r="O5" s="14" t="s">
        <v>111</v>
      </c>
      <c r="P5" s="14"/>
    </row>
    <row r="6" spans="2:23">
      <c r="H6" s="10"/>
    </row>
    <row r="8" spans="2:23">
      <c r="B8" s="10"/>
      <c r="H8" s="17" t="s">
        <v>44</v>
      </c>
      <c r="P8" s="6"/>
      <c r="Q8" s="6"/>
      <c r="R8" s="6"/>
      <c r="S8" s="6"/>
      <c r="T8" s="6"/>
      <c r="U8" s="6"/>
      <c r="V8" s="6"/>
      <c r="W8" s="6"/>
    </row>
    <row r="9" spans="2:23">
      <c r="H9" s="17" t="s">
        <v>45</v>
      </c>
      <c r="P9" s="13"/>
      <c r="Q9" s="13"/>
      <c r="R9" s="13"/>
      <c r="S9" s="13"/>
      <c r="T9" s="13"/>
      <c r="U9" s="13"/>
      <c r="V9" s="13"/>
      <c r="W9" s="13"/>
    </row>
    <row r="10" spans="2:23">
      <c r="B10" s="2" t="s">
        <v>7</v>
      </c>
      <c r="I10" s="2"/>
    </row>
    <row r="11" spans="2:23">
      <c r="B11" s="2"/>
      <c r="I11" s="2"/>
    </row>
    <row r="12" spans="2:23">
      <c r="B12" s="2"/>
      <c r="H12" s="2" t="s">
        <v>56</v>
      </c>
      <c r="I12" s="2"/>
      <c r="P12" s="20" t="s">
        <v>62</v>
      </c>
      <c r="Q12" s="18"/>
      <c r="R12" s="18"/>
      <c r="S12" s="18"/>
      <c r="T12" s="18"/>
      <c r="U12" s="18"/>
      <c r="V12" s="18"/>
      <c r="W12" s="19"/>
    </row>
    <row r="13" spans="2:23">
      <c r="B13" s="2"/>
      <c r="I13" s="2"/>
    </row>
    <row r="15" spans="2:23">
      <c r="B15" t="s">
        <v>24</v>
      </c>
      <c r="H15" s="2" t="s">
        <v>54</v>
      </c>
    </row>
    <row r="16" spans="2:23">
      <c r="H16" t="s">
        <v>55</v>
      </c>
    </row>
    <row r="17" spans="1:32">
      <c r="A17" s="6" t="s">
        <v>0</v>
      </c>
      <c r="B17" s="6" t="s">
        <v>1</v>
      </c>
      <c r="C17" s="7" t="s">
        <v>10</v>
      </c>
      <c r="D17" s="7" t="s">
        <v>9</v>
      </c>
      <c r="E17" s="7" t="s">
        <v>8</v>
      </c>
      <c r="F17" s="7"/>
      <c r="G17" s="6"/>
      <c r="X17" s="6"/>
    </row>
    <row r="18" spans="1:32">
      <c r="H18" s="8" t="s">
        <v>2</v>
      </c>
      <c r="I18" s="8" t="s">
        <v>3</v>
      </c>
      <c r="J18" s="8" t="s">
        <v>4</v>
      </c>
      <c r="K18" s="8" t="s">
        <v>5</v>
      </c>
      <c r="L18" s="6" t="s">
        <v>6</v>
      </c>
      <c r="M18" s="6" t="s">
        <v>16</v>
      </c>
      <c r="N18" s="6" t="s">
        <v>18</v>
      </c>
      <c r="O18" s="6" t="s">
        <v>20</v>
      </c>
      <c r="P18" s="8" t="s">
        <v>11</v>
      </c>
      <c r="Q18" s="8" t="s">
        <v>12</v>
      </c>
      <c r="R18" s="8" t="s">
        <v>13</v>
      </c>
      <c r="S18" s="8" t="s">
        <v>14</v>
      </c>
      <c r="T18" s="6" t="s">
        <v>15</v>
      </c>
      <c r="U18" s="6" t="s">
        <v>17</v>
      </c>
      <c r="V18" s="6" t="s">
        <v>19</v>
      </c>
      <c r="W18" s="6" t="s">
        <v>21</v>
      </c>
      <c r="X18" s="5"/>
    </row>
    <row r="19" spans="1:32" ht="12.75" customHeight="1">
      <c r="A19">
        <v>60</v>
      </c>
      <c r="B19" s="3">
        <v>3600</v>
      </c>
      <c r="C19" s="4">
        <f>A19/60</f>
        <v>1</v>
      </c>
      <c r="D19" s="4">
        <v>1</v>
      </c>
      <c r="E19" s="4">
        <v>1</v>
      </c>
      <c r="F19" s="4"/>
      <c r="H19" s="15">
        <v>0</v>
      </c>
      <c r="I19" s="15">
        <v>1000</v>
      </c>
      <c r="J19" s="15">
        <v>2000</v>
      </c>
      <c r="K19" s="15">
        <v>3000</v>
      </c>
      <c r="L19" s="15">
        <v>4000</v>
      </c>
      <c r="M19" s="15">
        <v>5000</v>
      </c>
      <c r="N19" s="15">
        <v>6000</v>
      </c>
      <c r="O19" s="15">
        <v>7000</v>
      </c>
      <c r="P19" s="15">
        <v>90</v>
      </c>
      <c r="Q19" s="15">
        <v>77</v>
      </c>
      <c r="R19" s="15">
        <v>68</v>
      </c>
      <c r="S19" s="15">
        <v>63</v>
      </c>
      <c r="T19" s="15">
        <v>57</v>
      </c>
      <c r="U19" s="15">
        <v>48</v>
      </c>
      <c r="V19" s="15">
        <v>37</v>
      </c>
      <c r="W19" s="15">
        <v>24</v>
      </c>
    </row>
    <row r="20" spans="1:32" ht="0.95" customHeight="1">
      <c r="A20">
        <v>59</v>
      </c>
      <c r="B20" s="1">
        <f t="shared" ref="B20:B49" si="0">(A20/60)*B$19</f>
        <v>3540</v>
      </c>
      <c r="C20" s="4">
        <f>A20/60</f>
        <v>0.98333333333333328</v>
      </c>
      <c r="D20" s="4">
        <f>C20*C20</f>
        <v>0.96694444444444438</v>
      </c>
      <c r="E20" s="4">
        <f>C20*D20</f>
        <v>0.95082870370370365</v>
      </c>
      <c r="F20" s="4"/>
      <c r="G20" s="6">
        <v>59</v>
      </c>
      <c r="H20" s="1">
        <f>H$19*C20</f>
        <v>0</v>
      </c>
      <c r="I20" s="1">
        <f t="shared" ref="I20:O49" si="1">I$19*$C20</f>
        <v>983.33333333333326</v>
      </c>
      <c r="J20" s="1">
        <f t="shared" si="1"/>
        <v>1966.6666666666665</v>
      </c>
      <c r="K20" s="1">
        <f t="shared" si="1"/>
        <v>2950</v>
      </c>
      <c r="L20" s="1">
        <f t="shared" si="1"/>
        <v>3933.333333333333</v>
      </c>
      <c r="M20" s="1">
        <f t="shared" si="1"/>
        <v>4916.6666666666661</v>
      </c>
      <c r="N20" s="1">
        <f t="shared" si="1"/>
        <v>5900</v>
      </c>
      <c r="O20" s="1">
        <f t="shared" si="1"/>
        <v>6883.333333333333</v>
      </c>
      <c r="P20" s="1">
        <f t="shared" ref="P20:W20" si="2">P$19*$D20</f>
        <v>87.024999999999991</v>
      </c>
      <c r="Q20" s="1">
        <f t="shared" si="2"/>
        <v>74.454722222222216</v>
      </c>
      <c r="R20" s="1">
        <f t="shared" si="2"/>
        <v>65.752222222222215</v>
      </c>
      <c r="S20" s="1">
        <f t="shared" si="2"/>
        <v>60.917499999999997</v>
      </c>
      <c r="T20" s="1">
        <f t="shared" si="2"/>
        <v>55.115833333333327</v>
      </c>
      <c r="U20" s="1">
        <f t="shared" si="2"/>
        <v>46.413333333333327</v>
      </c>
      <c r="V20" s="1">
        <f t="shared" si="2"/>
        <v>35.776944444444439</v>
      </c>
      <c r="W20" s="1">
        <f t="shared" si="2"/>
        <v>23.206666666666663</v>
      </c>
      <c r="X20" s="9"/>
      <c r="Y20" s="6"/>
      <c r="Z20" t="s">
        <v>57</v>
      </c>
    </row>
    <row r="21" spans="1:32" ht="0.95" customHeight="1">
      <c r="A21">
        <v>58</v>
      </c>
      <c r="B21" s="1">
        <f t="shared" si="0"/>
        <v>3480</v>
      </c>
      <c r="C21" s="4">
        <f>A21/60</f>
        <v>0.96666666666666667</v>
      </c>
      <c r="D21" s="4">
        <f t="shared" ref="D21:D49" si="3">C21*C21</f>
        <v>0.93444444444444441</v>
      </c>
      <c r="E21" s="4">
        <f t="shared" ref="E21:E49" si="4">C21*D21</f>
        <v>0.90329629629629626</v>
      </c>
      <c r="F21" s="4"/>
      <c r="G21" s="6">
        <v>58</v>
      </c>
      <c r="H21" s="1">
        <f t="shared" ref="H21:H49" si="5">H$19*C21</f>
        <v>0</v>
      </c>
      <c r="I21" s="1">
        <f t="shared" si="1"/>
        <v>966.66666666666663</v>
      </c>
      <c r="J21" s="1">
        <f t="shared" si="1"/>
        <v>1933.3333333333333</v>
      </c>
      <c r="K21" s="1">
        <f t="shared" si="1"/>
        <v>2900</v>
      </c>
      <c r="L21" s="1">
        <f t="shared" si="1"/>
        <v>3866.6666666666665</v>
      </c>
      <c r="M21" s="1">
        <f t="shared" si="1"/>
        <v>4833.333333333333</v>
      </c>
      <c r="N21" s="1">
        <f t="shared" si="1"/>
        <v>5800</v>
      </c>
      <c r="O21" s="1">
        <f t="shared" si="1"/>
        <v>6766.666666666667</v>
      </c>
      <c r="P21" s="1">
        <f t="shared" ref="P21:V30" si="6">P$19*$D21</f>
        <v>84.1</v>
      </c>
      <c r="Q21" s="1">
        <f t="shared" si="6"/>
        <v>71.952222222222218</v>
      </c>
      <c r="R21" s="1">
        <f t="shared" si="6"/>
        <v>63.542222222222222</v>
      </c>
      <c r="S21" s="1">
        <f t="shared" si="6"/>
        <v>58.87</v>
      </c>
      <c r="T21" s="1">
        <f t="shared" si="6"/>
        <v>53.263333333333328</v>
      </c>
      <c r="U21" s="1">
        <f t="shared" si="6"/>
        <v>44.853333333333332</v>
      </c>
      <c r="V21" s="1">
        <f t="shared" si="6"/>
        <v>34.574444444444445</v>
      </c>
      <c r="W21" s="1">
        <f t="shared" ref="W21:W49" si="7">W$19*$D21</f>
        <v>22.426666666666666</v>
      </c>
      <c r="X21" s="1"/>
      <c r="Y21" s="5" t="s">
        <v>2</v>
      </c>
      <c r="Z21" s="6" t="s">
        <v>3</v>
      </c>
      <c r="AA21" s="6" t="s">
        <v>4</v>
      </c>
      <c r="AB21" s="6" t="s">
        <v>5</v>
      </c>
      <c r="AC21" s="6" t="s">
        <v>6</v>
      </c>
      <c r="AD21" s="6" t="s">
        <v>16</v>
      </c>
      <c r="AE21" s="6" t="s">
        <v>18</v>
      </c>
      <c r="AF21" s="6" t="s">
        <v>20</v>
      </c>
    </row>
    <row r="22" spans="1:32" ht="0.95" customHeight="1">
      <c r="A22">
        <v>57</v>
      </c>
      <c r="B22" s="1">
        <f t="shared" si="0"/>
        <v>3420</v>
      </c>
      <c r="C22" s="4">
        <f t="shared" ref="C22:C49" si="8">A22/60</f>
        <v>0.95</v>
      </c>
      <c r="D22" s="4">
        <f t="shared" si="3"/>
        <v>0.90249999999999997</v>
      </c>
      <c r="E22" s="4">
        <f t="shared" si="4"/>
        <v>0.85737499999999989</v>
      </c>
      <c r="F22" s="4"/>
      <c r="G22" s="6">
        <v>57</v>
      </c>
      <c r="H22" s="1">
        <f t="shared" si="5"/>
        <v>0</v>
      </c>
      <c r="I22" s="1">
        <f t="shared" si="1"/>
        <v>950</v>
      </c>
      <c r="J22" s="1">
        <f t="shared" si="1"/>
        <v>1900</v>
      </c>
      <c r="K22" s="1">
        <f t="shared" si="1"/>
        <v>2850</v>
      </c>
      <c r="L22" s="1">
        <f t="shared" si="1"/>
        <v>3800</v>
      </c>
      <c r="M22" s="1">
        <f t="shared" si="1"/>
        <v>4750</v>
      </c>
      <c r="N22" s="1">
        <f t="shared" si="1"/>
        <v>5700</v>
      </c>
      <c r="O22" s="1">
        <f t="shared" si="1"/>
        <v>6650</v>
      </c>
      <c r="P22" s="1">
        <f t="shared" si="6"/>
        <v>81.224999999999994</v>
      </c>
      <c r="Q22" s="1">
        <f t="shared" si="6"/>
        <v>69.492499999999993</v>
      </c>
      <c r="R22" s="1">
        <f t="shared" si="6"/>
        <v>61.37</v>
      </c>
      <c r="S22" s="1">
        <f t="shared" si="6"/>
        <v>56.857499999999995</v>
      </c>
      <c r="T22" s="1">
        <f t="shared" si="6"/>
        <v>51.442499999999995</v>
      </c>
      <c r="U22" s="1">
        <f t="shared" si="6"/>
        <v>43.32</v>
      </c>
      <c r="V22" s="1">
        <f t="shared" si="6"/>
        <v>33.392499999999998</v>
      </c>
      <c r="W22" s="1">
        <f t="shared" si="7"/>
        <v>21.66</v>
      </c>
      <c r="X22" s="1"/>
      <c r="Y22" s="9" t="e">
        <f t="shared" ref="Y22:AF22" si="9">(H19*P19)/(3960*P70)</f>
        <v>#DIV/0!</v>
      </c>
      <c r="Z22" s="9">
        <f t="shared" si="9"/>
        <v>60.763888888888886</v>
      </c>
      <c r="AA22" s="9">
        <f t="shared" si="9"/>
        <v>64.798932723461022</v>
      </c>
      <c r="AB22" s="9">
        <f t="shared" si="9"/>
        <v>70.18716577540107</v>
      </c>
      <c r="AC22" s="9">
        <f t="shared" si="9"/>
        <v>75.757575757575765</v>
      </c>
      <c r="AD22" s="9">
        <f t="shared" si="9"/>
        <v>77.700077700077699</v>
      </c>
      <c r="AE22" s="9">
        <f t="shared" si="9"/>
        <v>76.795350767953508</v>
      </c>
      <c r="AF22" s="9">
        <f t="shared" si="9"/>
        <v>73.145245559038671</v>
      </c>
    </row>
    <row r="23" spans="1:32" ht="0.95" customHeight="1">
      <c r="A23">
        <v>56</v>
      </c>
      <c r="B23" s="1">
        <f t="shared" si="0"/>
        <v>3360</v>
      </c>
      <c r="C23" s="4">
        <f t="shared" si="8"/>
        <v>0.93333333333333335</v>
      </c>
      <c r="D23" s="4">
        <f t="shared" si="3"/>
        <v>0.87111111111111117</v>
      </c>
      <c r="E23" s="4">
        <f t="shared" si="4"/>
        <v>0.81303703703703711</v>
      </c>
      <c r="F23" s="4"/>
      <c r="G23" s="6">
        <v>56</v>
      </c>
      <c r="H23" s="1">
        <f t="shared" si="5"/>
        <v>0</v>
      </c>
      <c r="I23" s="1">
        <f t="shared" si="1"/>
        <v>933.33333333333337</v>
      </c>
      <c r="J23" s="1">
        <f t="shared" si="1"/>
        <v>1866.6666666666667</v>
      </c>
      <c r="K23" s="1">
        <f t="shared" si="1"/>
        <v>2800</v>
      </c>
      <c r="L23" s="1">
        <f t="shared" si="1"/>
        <v>3733.3333333333335</v>
      </c>
      <c r="M23" s="1">
        <f t="shared" si="1"/>
        <v>4666.666666666667</v>
      </c>
      <c r="N23" s="1">
        <f t="shared" si="1"/>
        <v>5600</v>
      </c>
      <c r="O23" s="1">
        <f t="shared" si="1"/>
        <v>6533.333333333333</v>
      </c>
      <c r="P23" s="1">
        <f t="shared" si="6"/>
        <v>78.400000000000006</v>
      </c>
      <c r="Q23" s="1">
        <f t="shared" si="6"/>
        <v>67.075555555555553</v>
      </c>
      <c r="R23" s="1">
        <f t="shared" si="6"/>
        <v>59.235555555555557</v>
      </c>
      <c r="S23" s="1">
        <f t="shared" si="6"/>
        <v>54.88</v>
      </c>
      <c r="T23" s="1">
        <f t="shared" si="6"/>
        <v>49.653333333333336</v>
      </c>
      <c r="U23" s="1">
        <f t="shared" si="6"/>
        <v>41.813333333333333</v>
      </c>
      <c r="V23" s="1">
        <f t="shared" si="6"/>
        <v>32.231111111111112</v>
      </c>
      <c r="W23" s="1">
        <f t="shared" si="7"/>
        <v>20.906666666666666</v>
      </c>
      <c r="X23" s="1"/>
      <c r="Y23" s="8"/>
      <c r="Z23" s="1"/>
      <c r="AA23" s="1"/>
      <c r="AB23" s="1"/>
      <c r="AC23" s="1"/>
      <c r="AD23" s="1"/>
      <c r="AE23" s="1"/>
      <c r="AF23" s="1"/>
    </row>
    <row r="24" spans="1:32" ht="0.95" customHeight="1">
      <c r="A24">
        <v>55</v>
      </c>
      <c r="B24" s="1">
        <f t="shared" si="0"/>
        <v>3300</v>
      </c>
      <c r="C24" s="4">
        <f t="shared" si="8"/>
        <v>0.91666666666666663</v>
      </c>
      <c r="D24" s="4">
        <f t="shared" si="3"/>
        <v>0.84027777777777768</v>
      </c>
      <c r="E24" s="4">
        <f t="shared" si="4"/>
        <v>0.77025462962962954</v>
      </c>
      <c r="F24" s="4"/>
      <c r="G24" s="6">
        <v>55</v>
      </c>
      <c r="H24" s="1">
        <f t="shared" si="5"/>
        <v>0</v>
      </c>
      <c r="I24" s="1">
        <f t="shared" si="1"/>
        <v>916.66666666666663</v>
      </c>
      <c r="J24" s="1">
        <f t="shared" si="1"/>
        <v>1833.3333333333333</v>
      </c>
      <c r="K24" s="1">
        <f t="shared" si="1"/>
        <v>2750</v>
      </c>
      <c r="L24" s="1">
        <f t="shared" si="1"/>
        <v>3666.6666666666665</v>
      </c>
      <c r="M24" s="1">
        <f t="shared" si="1"/>
        <v>4583.333333333333</v>
      </c>
      <c r="N24" s="1">
        <f t="shared" si="1"/>
        <v>5500</v>
      </c>
      <c r="O24" s="1">
        <f t="shared" si="1"/>
        <v>6416.6666666666661</v>
      </c>
      <c r="P24" s="1">
        <f t="shared" si="6"/>
        <v>75.624999999999986</v>
      </c>
      <c r="Q24" s="1">
        <f t="shared" si="6"/>
        <v>64.701388888888886</v>
      </c>
      <c r="R24" s="1">
        <f t="shared" si="6"/>
        <v>57.138888888888886</v>
      </c>
      <c r="S24" s="1">
        <f t="shared" si="6"/>
        <v>52.937499999999993</v>
      </c>
      <c r="T24" s="1">
        <f t="shared" si="6"/>
        <v>47.895833333333329</v>
      </c>
      <c r="U24" s="1">
        <f t="shared" si="6"/>
        <v>40.333333333333329</v>
      </c>
      <c r="V24" s="1">
        <f t="shared" si="6"/>
        <v>31.090277777777775</v>
      </c>
      <c r="W24" s="1">
        <f t="shared" si="7"/>
        <v>20.166666666666664</v>
      </c>
      <c r="X24" s="1"/>
      <c r="Y24" s="9" t="e">
        <f>(H24*P24)/(3960*P70)</f>
        <v>#DIV/0!</v>
      </c>
      <c r="Z24" s="9">
        <f t="shared" ref="Z24:AF24" si="10">(I24*Q24)/(3960*Q70)</f>
        <v>46.803666730967073</v>
      </c>
      <c r="AA24" s="9">
        <f t="shared" si="10"/>
        <v>49.911677925304751</v>
      </c>
      <c r="AB24" s="9">
        <f t="shared" si="10"/>
        <v>54.061989379084956</v>
      </c>
      <c r="AC24" s="9">
        <f t="shared" si="10"/>
        <v>58.35262345679012</v>
      </c>
      <c r="AD24" s="9">
        <f t="shared" si="10"/>
        <v>59.848844571066778</v>
      </c>
      <c r="AE24" s="9">
        <f t="shared" si="10"/>
        <v>59.151974463047516</v>
      </c>
      <c r="AF24" s="9">
        <f t="shared" si="10"/>
        <v>56.340464027245631</v>
      </c>
    </row>
    <row r="25" spans="1:32" ht="0.95" customHeight="1">
      <c r="A25">
        <v>54</v>
      </c>
      <c r="B25" s="1">
        <f t="shared" si="0"/>
        <v>3240</v>
      </c>
      <c r="C25" s="4">
        <f t="shared" si="8"/>
        <v>0.9</v>
      </c>
      <c r="D25" s="4">
        <f t="shared" si="3"/>
        <v>0.81</v>
      </c>
      <c r="E25" s="4">
        <f t="shared" si="4"/>
        <v>0.72900000000000009</v>
      </c>
      <c r="F25" s="4"/>
      <c r="G25" s="6">
        <v>54</v>
      </c>
      <c r="H25" s="1">
        <f t="shared" si="5"/>
        <v>0</v>
      </c>
      <c r="I25" s="1">
        <f t="shared" si="1"/>
        <v>900</v>
      </c>
      <c r="J25" s="1">
        <f t="shared" si="1"/>
        <v>1800</v>
      </c>
      <c r="K25" s="1">
        <f t="shared" si="1"/>
        <v>2700</v>
      </c>
      <c r="L25" s="1">
        <f t="shared" si="1"/>
        <v>3600</v>
      </c>
      <c r="M25" s="1">
        <f t="shared" si="1"/>
        <v>4500</v>
      </c>
      <c r="N25" s="1">
        <f t="shared" si="1"/>
        <v>5400</v>
      </c>
      <c r="O25" s="1">
        <f t="shared" si="1"/>
        <v>6300</v>
      </c>
      <c r="P25" s="1">
        <f t="shared" si="6"/>
        <v>72.900000000000006</v>
      </c>
      <c r="Q25" s="1">
        <f t="shared" si="6"/>
        <v>62.370000000000005</v>
      </c>
      <c r="R25" s="1">
        <f t="shared" si="6"/>
        <v>55.080000000000005</v>
      </c>
      <c r="S25" s="1">
        <f t="shared" si="6"/>
        <v>51.03</v>
      </c>
      <c r="T25" s="1">
        <f t="shared" si="6"/>
        <v>46.17</v>
      </c>
      <c r="U25" s="1">
        <f t="shared" si="6"/>
        <v>38.880000000000003</v>
      </c>
      <c r="V25" s="1">
        <f t="shared" si="6"/>
        <v>29.970000000000002</v>
      </c>
      <c r="W25" s="1">
        <f t="shared" si="7"/>
        <v>19.440000000000001</v>
      </c>
      <c r="X25" s="1"/>
      <c r="Y25" s="8"/>
      <c r="Z25" s="1"/>
      <c r="AA25" s="1"/>
      <c r="AB25" s="1"/>
      <c r="AC25" s="1"/>
      <c r="AD25" s="1"/>
      <c r="AE25" s="1"/>
      <c r="AF25" s="1"/>
    </row>
    <row r="26" spans="1:32" ht="0.95" customHeight="1">
      <c r="A26">
        <v>53</v>
      </c>
      <c r="B26" s="1">
        <f t="shared" si="0"/>
        <v>3180</v>
      </c>
      <c r="C26" s="4">
        <f t="shared" si="8"/>
        <v>0.8833333333333333</v>
      </c>
      <c r="D26" s="4">
        <f t="shared" si="3"/>
        <v>0.78027777777777774</v>
      </c>
      <c r="E26" s="4">
        <f t="shared" si="4"/>
        <v>0.68924537037037026</v>
      </c>
      <c r="F26" s="4"/>
      <c r="G26" s="6">
        <v>53</v>
      </c>
      <c r="H26" s="1">
        <f t="shared" si="5"/>
        <v>0</v>
      </c>
      <c r="I26" s="1">
        <f t="shared" si="1"/>
        <v>883.33333333333326</v>
      </c>
      <c r="J26" s="1">
        <f t="shared" si="1"/>
        <v>1766.6666666666665</v>
      </c>
      <c r="K26" s="1">
        <f t="shared" si="1"/>
        <v>2650</v>
      </c>
      <c r="L26" s="1">
        <f t="shared" si="1"/>
        <v>3533.333333333333</v>
      </c>
      <c r="M26" s="1">
        <f t="shared" si="1"/>
        <v>4416.666666666667</v>
      </c>
      <c r="N26" s="1">
        <f t="shared" si="1"/>
        <v>5300</v>
      </c>
      <c r="O26" s="1">
        <f t="shared" si="1"/>
        <v>6183.333333333333</v>
      </c>
      <c r="P26" s="1">
        <f t="shared" si="6"/>
        <v>70.224999999999994</v>
      </c>
      <c r="Q26" s="1">
        <f t="shared" si="6"/>
        <v>60.081388888888888</v>
      </c>
      <c r="R26" s="1">
        <f t="shared" si="6"/>
        <v>53.058888888888887</v>
      </c>
      <c r="S26" s="1">
        <f t="shared" si="6"/>
        <v>49.157499999999999</v>
      </c>
      <c r="T26" s="1">
        <f t="shared" si="6"/>
        <v>44.475833333333334</v>
      </c>
      <c r="U26" s="1">
        <f t="shared" si="6"/>
        <v>37.453333333333333</v>
      </c>
      <c r="V26" s="1">
        <f t="shared" si="6"/>
        <v>28.870277777777776</v>
      </c>
      <c r="W26" s="1">
        <f t="shared" si="7"/>
        <v>18.726666666666667</v>
      </c>
      <c r="X26" s="1"/>
      <c r="Y26" s="8"/>
      <c r="Z26" s="1"/>
      <c r="AA26" s="1"/>
      <c r="AB26" s="1"/>
      <c r="AC26" s="1"/>
      <c r="AD26" s="1"/>
      <c r="AE26" s="1"/>
      <c r="AF26" s="1"/>
    </row>
    <row r="27" spans="1:32" ht="0.95" customHeight="1">
      <c r="A27">
        <v>52</v>
      </c>
      <c r="B27" s="1">
        <f t="shared" si="0"/>
        <v>3120</v>
      </c>
      <c r="C27" s="4">
        <f t="shared" si="8"/>
        <v>0.8666666666666667</v>
      </c>
      <c r="D27" s="4">
        <f t="shared" si="3"/>
        <v>0.75111111111111117</v>
      </c>
      <c r="E27" s="4">
        <f t="shared" si="4"/>
        <v>0.65096296296296308</v>
      </c>
      <c r="F27" s="4"/>
      <c r="G27" s="6">
        <v>52</v>
      </c>
      <c r="H27" s="1">
        <f t="shared" si="5"/>
        <v>0</v>
      </c>
      <c r="I27" s="1">
        <f t="shared" si="1"/>
        <v>866.66666666666674</v>
      </c>
      <c r="J27" s="1">
        <f t="shared" si="1"/>
        <v>1733.3333333333335</v>
      </c>
      <c r="K27" s="1">
        <f t="shared" si="1"/>
        <v>2600</v>
      </c>
      <c r="L27" s="1">
        <f t="shared" si="1"/>
        <v>3466.666666666667</v>
      </c>
      <c r="M27" s="1">
        <f t="shared" si="1"/>
        <v>4333.333333333333</v>
      </c>
      <c r="N27" s="1">
        <f t="shared" si="1"/>
        <v>5200</v>
      </c>
      <c r="O27" s="1">
        <f t="shared" si="1"/>
        <v>6066.666666666667</v>
      </c>
      <c r="P27" s="1">
        <f t="shared" si="6"/>
        <v>67.600000000000009</v>
      </c>
      <c r="Q27" s="1">
        <f t="shared" si="6"/>
        <v>57.835555555555558</v>
      </c>
      <c r="R27" s="1">
        <f t="shared" si="6"/>
        <v>51.07555555555556</v>
      </c>
      <c r="S27" s="1">
        <f t="shared" si="6"/>
        <v>47.320000000000007</v>
      </c>
      <c r="T27" s="1">
        <f t="shared" si="6"/>
        <v>42.81333333333334</v>
      </c>
      <c r="U27" s="1">
        <f t="shared" si="6"/>
        <v>36.053333333333335</v>
      </c>
      <c r="V27" s="1">
        <f t="shared" si="6"/>
        <v>27.791111111111114</v>
      </c>
      <c r="W27" s="1">
        <f t="shared" si="7"/>
        <v>18.026666666666667</v>
      </c>
      <c r="X27" s="1"/>
      <c r="Y27" s="8"/>
      <c r="Z27" s="1"/>
      <c r="AA27" s="1"/>
      <c r="AB27" s="1"/>
      <c r="AC27" s="1"/>
      <c r="AD27" s="1"/>
      <c r="AE27" s="1"/>
      <c r="AF27" s="1"/>
    </row>
    <row r="28" spans="1:32" ht="0.95" customHeight="1">
      <c r="A28">
        <v>51</v>
      </c>
      <c r="B28" s="1">
        <f t="shared" si="0"/>
        <v>3060</v>
      </c>
      <c r="C28" s="4">
        <f t="shared" si="8"/>
        <v>0.85</v>
      </c>
      <c r="D28" s="4">
        <f t="shared" si="3"/>
        <v>0.72249999999999992</v>
      </c>
      <c r="E28" s="4">
        <f t="shared" si="4"/>
        <v>0.61412499999999992</v>
      </c>
      <c r="F28" s="4"/>
      <c r="G28" s="6">
        <v>51</v>
      </c>
      <c r="H28" s="1">
        <f t="shared" si="5"/>
        <v>0</v>
      </c>
      <c r="I28" s="1">
        <f t="shared" si="1"/>
        <v>850</v>
      </c>
      <c r="J28" s="1">
        <f t="shared" si="1"/>
        <v>1700</v>
      </c>
      <c r="K28" s="1">
        <f t="shared" si="1"/>
        <v>2550</v>
      </c>
      <c r="L28" s="1">
        <f t="shared" si="1"/>
        <v>3400</v>
      </c>
      <c r="M28" s="1">
        <f t="shared" si="1"/>
        <v>4250</v>
      </c>
      <c r="N28" s="1">
        <f t="shared" si="1"/>
        <v>5100</v>
      </c>
      <c r="O28" s="1">
        <f t="shared" si="1"/>
        <v>5950</v>
      </c>
      <c r="P28" s="1">
        <f t="shared" si="6"/>
        <v>65.024999999999991</v>
      </c>
      <c r="Q28" s="1">
        <f t="shared" si="6"/>
        <v>55.632499999999993</v>
      </c>
      <c r="R28" s="1">
        <f t="shared" si="6"/>
        <v>49.129999999999995</v>
      </c>
      <c r="S28" s="1">
        <f t="shared" si="6"/>
        <v>45.517499999999998</v>
      </c>
      <c r="T28" s="1">
        <f t="shared" si="6"/>
        <v>41.182499999999997</v>
      </c>
      <c r="U28" s="1">
        <f t="shared" si="6"/>
        <v>34.679999999999993</v>
      </c>
      <c r="V28" s="1">
        <f t="shared" si="6"/>
        <v>26.732499999999998</v>
      </c>
      <c r="W28" s="1">
        <f t="shared" si="7"/>
        <v>17.339999999999996</v>
      </c>
      <c r="X28" s="1"/>
      <c r="Y28" s="8"/>
      <c r="Z28" s="1"/>
      <c r="AA28" s="1"/>
      <c r="AB28" s="1"/>
      <c r="AC28" s="1"/>
      <c r="AD28" s="1"/>
      <c r="AE28" s="1"/>
      <c r="AF28" s="1"/>
    </row>
    <row r="29" spans="1:32" ht="0.95" customHeight="1">
      <c r="A29">
        <v>50</v>
      </c>
      <c r="B29" s="1">
        <f t="shared" si="0"/>
        <v>3000</v>
      </c>
      <c r="C29" s="4">
        <f t="shared" si="8"/>
        <v>0.83333333333333337</v>
      </c>
      <c r="D29" s="4">
        <f t="shared" si="3"/>
        <v>0.69444444444444453</v>
      </c>
      <c r="E29" s="4">
        <f t="shared" si="4"/>
        <v>0.57870370370370383</v>
      </c>
      <c r="F29" s="4"/>
      <c r="G29" s="6">
        <v>50</v>
      </c>
      <c r="H29" s="1">
        <f t="shared" si="5"/>
        <v>0</v>
      </c>
      <c r="I29" s="1">
        <f t="shared" si="1"/>
        <v>833.33333333333337</v>
      </c>
      <c r="J29" s="1">
        <f t="shared" si="1"/>
        <v>1666.6666666666667</v>
      </c>
      <c r="K29" s="1">
        <f t="shared" si="1"/>
        <v>2500</v>
      </c>
      <c r="L29" s="1">
        <f t="shared" si="1"/>
        <v>3333.3333333333335</v>
      </c>
      <c r="M29" s="1">
        <f t="shared" si="1"/>
        <v>4166.666666666667</v>
      </c>
      <c r="N29" s="1">
        <f t="shared" si="1"/>
        <v>5000</v>
      </c>
      <c r="O29" s="1">
        <f t="shared" si="1"/>
        <v>5833.3333333333339</v>
      </c>
      <c r="P29" s="1">
        <f t="shared" si="6"/>
        <v>62.500000000000007</v>
      </c>
      <c r="Q29" s="1">
        <f t="shared" si="6"/>
        <v>53.472222222222229</v>
      </c>
      <c r="R29" s="1">
        <f t="shared" si="6"/>
        <v>47.222222222222229</v>
      </c>
      <c r="S29" s="1">
        <f t="shared" si="6"/>
        <v>43.750000000000007</v>
      </c>
      <c r="T29" s="1">
        <f t="shared" si="6"/>
        <v>39.583333333333336</v>
      </c>
      <c r="U29" s="1">
        <f t="shared" si="6"/>
        <v>33.333333333333336</v>
      </c>
      <c r="V29" s="1">
        <f t="shared" si="6"/>
        <v>25.694444444444446</v>
      </c>
      <c r="W29" s="1">
        <f t="shared" si="7"/>
        <v>16.666666666666668</v>
      </c>
      <c r="X29" s="1"/>
      <c r="Y29" s="9" t="e">
        <f>(H29*P29)/(3960*P70)</f>
        <v>#DIV/0!</v>
      </c>
      <c r="Z29" s="9">
        <f t="shared" ref="Z29:AF29" si="11">(I29*Q29)/(3960*Q70)</f>
        <v>35.164287551440331</v>
      </c>
      <c r="AA29" s="9">
        <f t="shared" si="11"/>
        <v>37.499382363114023</v>
      </c>
      <c r="AB29" s="9">
        <f t="shared" si="11"/>
        <v>40.617572786690438</v>
      </c>
      <c r="AC29" s="9">
        <f t="shared" si="11"/>
        <v>43.841189674523015</v>
      </c>
      <c r="AD29" s="9">
        <f t="shared" si="11"/>
        <v>44.965322743100522</v>
      </c>
      <c r="AE29" s="9">
        <f t="shared" si="11"/>
        <v>44.441753916639769</v>
      </c>
      <c r="AF29" s="9">
        <f t="shared" si="11"/>
        <v>42.329424513332569</v>
      </c>
    </row>
    <row r="30" spans="1:32" ht="0.95" customHeight="1">
      <c r="A30">
        <v>49</v>
      </c>
      <c r="B30" s="1">
        <f t="shared" si="0"/>
        <v>2940</v>
      </c>
      <c r="C30" s="4">
        <f t="shared" si="8"/>
        <v>0.81666666666666665</v>
      </c>
      <c r="D30" s="4">
        <f t="shared" si="3"/>
        <v>0.66694444444444445</v>
      </c>
      <c r="E30" s="4">
        <f t="shared" si="4"/>
        <v>0.54467129629629629</v>
      </c>
      <c r="F30" s="4"/>
      <c r="G30" s="6">
        <v>49</v>
      </c>
      <c r="H30" s="1">
        <f t="shared" si="5"/>
        <v>0</v>
      </c>
      <c r="I30" s="1">
        <f t="shared" si="1"/>
        <v>816.66666666666663</v>
      </c>
      <c r="J30" s="1">
        <f t="shared" si="1"/>
        <v>1633.3333333333333</v>
      </c>
      <c r="K30" s="1">
        <f t="shared" si="1"/>
        <v>2450</v>
      </c>
      <c r="L30" s="1">
        <f t="shared" si="1"/>
        <v>3266.6666666666665</v>
      </c>
      <c r="M30" s="1">
        <f t="shared" si="1"/>
        <v>4083.3333333333335</v>
      </c>
      <c r="N30" s="1">
        <f t="shared" si="1"/>
        <v>4900</v>
      </c>
      <c r="O30" s="1">
        <f t="shared" si="1"/>
        <v>5716.666666666667</v>
      </c>
      <c r="P30" s="1">
        <f t="shared" si="6"/>
        <v>60.024999999999999</v>
      </c>
      <c r="Q30" s="1">
        <f t="shared" si="6"/>
        <v>51.354722222222222</v>
      </c>
      <c r="R30" s="1">
        <f t="shared" si="6"/>
        <v>45.352222222222224</v>
      </c>
      <c r="S30" s="1">
        <f t="shared" si="6"/>
        <v>42.017499999999998</v>
      </c>
      <c r="T30" s="1">
        <f t="shared" si="6"/>
        <v>38.015833333333333</v>
      </c>
      <c r="U30" s="1">
        <f t="shared" si="6"/>
        <v>32.013333333333335</v>
      </c>
      <c r="V30" s="1">
        <f t="shared" si="6"/>
        <v>24.676944444444445</v>
      </c>
      <c r="W30" s="1">
        <f t="shared" si="7"/>
        <v>16.006666666666668</v>
      </c>
      <c r="X30" s="1"/>
      <c r="Y30" s="8"/>
      <c r="Z30" s="1"/>
      <c r="AA30" s="1"/>
      <c r="AB30" s="1"/>
      <c r="AC30" s="1"/>
      <c r="AD30" s="1"/>
      <c r="AE30" s="1"/>
      <c r="AF30" s="1"/>
    </row>
    <row r="31" spans="1:32" ht="0.95" customHeight="1">
      <c r="A31">
        <v>48</v>
      </c>
      <c r="B31" s="1">
        <f t="shared" si="0"/>
        <v>2880</v>
      </c>
      <c r="C31" s="4">
        <f t="shared" si="8"/>
        <v>0.8</v>
      </c>
      <c r="D31" s="4">
        <f t="shared" si="3"/>
        <v>0.64000000000000012</v>
      </c>
      <c r="E31" s="4">
        <f t="shared" si="4"/>
        <v>0.51200000000000012</v>
      </c>
      <c r="F31" s="4"/>
      <c r="G31" s="6">
        <v>48</v>
      </c>
      <c r="H31" s="1">
        <f t="shared" si="5"/>
        <v>0</v>
      </c>
      <c r="I31" s="1">
        <f t="shared" si="1"/>
        <v>800</v>
      </c>
      <c r="J31" s="1">
        <f t="shared" si="1"/>
        <v>1600</v>
      </c>
      <c r="K31" s="1">
        <f t="shared" si="1"/>
        <v>2400</v>
      </c>
      <c r="L31" s="1">
        <f t="shared" si="1"/>
        <v>3200</v>
      </c>
      <c r="M31" s="1">
        <f t="shared" si="1"/>
        <v>4000</v>
      </c>
      <c r="N31" s="1">
        <f t="shared" si="1"/>
        <v>4800</v>
      </c>
      <c r="O31" s="1">
        <f t="shared" si="1"/>
        <v>5600</v>
      </c>
      <c r="P31" s="1">
        <f t="shared" ref="P31:V40" si="12">P$19*$D31</f>
        <v>57.600000000000009</v>
      </c>
      <c r="Q31" s="1">
        <f t="shared" si="12"/>
        <v>49.280000000000008</v>
      </c>
      <c r="R31" s="1">
        <f t="shared" si="12"/>
        <v>43.52000000000001</v>
      </c>
      <c r="S31" s="1">
        <f t="shared" si="12"/>
        <v>40.320000000000007</v>
      </c>
      <c r="T31" s="1">
        <f t="shared" si="12"/>
        <v>36.480000000000004</v>
      </c>
      <c r="U31" s="1">
        <f t="shared" si="12"/>
        <v>30.720000000000006</v>
      </c>
      <c r="V31" s="1">
        <f t="shared" si="12"/>
        <v>23.680000000000003</v>
      </c>
      <c r="W31" s="1">
        <f t="shared" si="7"/>
        <v>15.360000000000003</v>
      </c>
      <c r="X31" s="1"/>
      <c r="Y31" s="8"/>
      <c r="Z31" s="1"/>
      <c r="AA31" s="1"/>
      <c r="AB31" s="1"/>
      <c r="AC31" s="1"/>
      <c r="AD31" s="1"/>
      <c r="AE31" s="1"/>
      <c r="AF31" s="1"/>
    </row>
    <row r="32" spans="1:32" ht="0.95" customHeight="1">
      <c r="A32">
        <v>47</v>
      </c>
      <c r="B32" s="1">
        <f t="shared" si="0"/>
        <v>2820</v>
      </c>
      <c r="C32" s="4">
        <f t="shared" si="8"/>
        <v>0.78333333333333333</v>
      </c>
      <c r="D32" s="4">
        <f t="shared" si="3"/>
        <v>0.61361111111111111</v>
      </c>
      <c r="E32" s="4">
        <f t="shared" si="4"/>
        <v>0.48066203703703703</v>
      </c>
      <c r="F32" s="4"/>
      <c r="G32" s="6">
        <v>47</v>
      </c>
      <c r="H32" s="1">
        <f t="shared" si="5"/>
        <v>0</v>
      </c>
      <c r="I32" s="1">
        <f t="shared" si="1"/>
        <v>783.33333333333337</v>
      </c>
      <c r="J32" s="1">
        <f t="shared" si="1"/>
        <v>1566.6666666666667</v>
      </c>
      <c r="K32" s="1">
        <f t="shared" si="1"/>
        <v>2350</v>
      </c>
      <c r="L32" s="1">
        <f t="shared" si="1"/>
        <v>3133.3333333333335</v>
      </c>
      <c r="M32" s="1">
        <f t="shared" si="1"/>
        <v>3916.6666666666665</v>
      </c>
      <c r="N32" s="1">
        <f t="shared" si="1"/>
        <v>4700</v>
      </c>
      <c r="O32" s="1">
        <f t="shared" si="1"/>
        <v>5483.333333333333</v>
      </c>
      <c r="P32" s="1">
        <f t="shared" si="12"/>
        <v>55.225000000000001</v>
      </c>
      <c r="Q32" s="1">
        <f t="shared" si="12"/>
        <v>47.248055555555553</v>
      </c>
      <c r="R32" s="1">
        <f t="shared" si="12"/>
        <v>41.725555555555559</v>
      </c>
      <c r="S32" s="1">
        <f t="shared" si="12"/>
        <v>38.657499999999999</v>
      </c>
      <c r="T32" s="1">
        <f t="shared" si="12"/>
        <v>34.975833333333334</v>
      </c>
      <c r="U32" s="1">
        <f t="shared" si="12"/>
        <v>29.453333333333333</v>
      </c>
      <c r="V32" s="1">
        <f t="shared" si="12"/>
        <v>22.703611111111112</v>
      </c>
      <c r="W32" s="1">
        <f t="shared" si="7"/>
        <v>14.726666666666667</v>
      </c>
      <c r="X32" s="1"/>
      <c r="Y32" s="8"/>
      <c r="Z32" s="1"/>
      <c r="AA32" s="1"/>
      <c r="AB32" s="1"/>
      <c r="AC32" s="1"/>
      <c r="AD32" s="1"/>
      <c r="AE32" s="1"/>
      <c r="AF32" s="1"/>
    </row>
    <row r="33" spans="1:32" ht="0.95" customHeight="1">
      <c r="A33">
        <v>46</v>
      </c>
      <c r="B33" s="1">
        <f t="shared" si="0"/>
        <v>2760</v>
      </c>
      <c r="C33" s="4">
        <f t="shared" si="8"/>
        <v>0.76666666666666672</v>
      </c>
      <c r="D33" s="4">
        <f t="shared" si="3"/>
        <v>0.58777777777777784</v>
      </c>
      <c r="E33" s="4">
        <f t="shared" si="4"/>
        <v>0.45062962962962971</v>
      </c>
      <c r="F33" s="4"/>
      <c r="G33" s="6">
        <v>46</v>
      </c>
      <c r="H33" s="1">
        <f t="shared" si="5"/>
        <v>0</v>
      </c>
      <c r="I33" s="1">
        <f t="shared" si="1"/>
        <v>766.66666666666674</v>
      </c>
      <c r="J33" s="1">
        <f t="shared" si="1"/>
        <v>1533.3333333333335</v>
      </c>
      <c r="K33" s="1">
        <f t="shared" si="1"/>
        <v>2300</v>
      </c>
      <c r="L33" s="1">
        <f t="shared" si="1"/>
        <v>3066.666666666667</v>
      </c>
      <c r="M33" s="1">
        <f t="shared" si="1"/>
        <v>3833.3333333333335</v>
      </c>
      <c r="N33" s="1">
        <f t="shared" si="1"/>
        <v>4600</v>
      </c>
      <c r="O33" s="1">
        <f t="shared" si="1"/>
        <v>5366.666666666667</v>
      </c>
      <c r="P33" s="1">
        <f t="shared" si="12"/>
        <v>52.900000000000006</v>
      </c>
      <c r="Q33" s="1">
        <f t="shared" si="12"/>
        <v>45.258888888888897</v>
      </c>
      <c r="R33" s="1">
        <f t="shared" si="12"/>
        <v>39.968888888888891</v>
      </c>
      <c r="S33" s="1">
        <f t="shared" si="12"/>
        <v>37.03</v>
      </c>
      <c r="T33" s="1">
        <f t="shared" si="12"/>
        <v>33.503333333333337</v>
      </c>
      <c r="U33" s="1">
        <f t="shared" si="12"/>
        <v>28.213333333333338</v>
      </c>
      <c r="V33" s="1">
        <f t="shared" si="12"/>
        <v>21.747777777777781</v>
      </c>
      <c r="W33" s="1">
        <f t="shared" si="7"/>
        <v>14.106666666666669</v>
      </c>
      <c r="X33" s="1"/>
      <c r="Y33" s="8"/>
      <c r="Z33" s="1"/>
      <c r="AA33" s="1"/>
      <c r="AB33" s="1"/>
      <c r="AC33" s="1"/>
      <c r="AD33" s="1"/>
      <c r="AE33" s="1"/>
      <c r="AF33" s="1"/>
    </row>
    <row r="34" spans="1:32" ht="0.95" customHeight="1">
      <c r="A34">
        <v>45</v>
      </c>
      <c r="B34" s="1">
        <f t="shared" si="0"/>
        <v>2700</v>
      </c>
      <c r="C34" s="4">
        <f t="shared" si="8"/>
        <v>0.75</v>
      </c>
      <c r="D34" s="4">
        <f t="shared" si="3"/>
        <v>0.5625</v>
      </c>
      <c r="E34" s="4">
        <f t="shared" si="4"/>
        <v>0.421875</v>
      </c>
      <c r="F34" s="4"/>
      <c r="G34" s="6">
        <v>45</v>
      </c>
      <c r="H34" s="1">
        <f t="shared" si="5"/>
        <v>0</v>
      </c>
      <c r="I34" s="1">
        <f t="shared" si="1"/>
        <v>750</v>
      </c>
      <c r="J34" s="1">
        <f t="shared" si="1"/>
        <v>1500</v>
      </c>
      <c r="K34" s="1">
        <f t="shared" si="1"/>
        <v>2250</v>
      </c>
      <c r="L34" s="1">
        <f t="shared" si="1"/>
        <v>3000</v>
      </c>
      <c r="M34" s="1">
        <f t="shared" si="1"/>
        <v>3750</v>
      </c>
      <c r="N34" s="1">
        <f t="shared" si="1"/>
        <v>4500</v>
      </c>
      <c r="O34" s="1">
        <f t="shared" si="1"/>
        <v>5250</v>
      </c>
      <c r="P34" s="1">
        <f t="shared" si="12"/>
        <v>50.625</v>
      </c>
      <c r="Q34" s="1">
        <f t="shared" si="12"/>
        <v>43.3125</v>
      </c>
      <c r="R34" s="1">
        <f t="shared" si="12"/>
        <v>38.25</v>
      </c>
      <c r="S34" s="1">
        <f t="shared" si="12"/>
        <v>35.4375</v>
      </c>
      <c r="T34" s="1">
        <f t="shared" si="12"/>
        <v>32.0625</v>
      </c>
      <c r="U34" s="1">
        <f t="shared" si="12"/>
        <v>27</v>
      </c>
      <c r="V34" s="1">
        <f t="shared" si="12"/>
        <v>20.8125</v>
      </c>
      <c r="W34" s="1">
        <f t="shared" si="7"/>
        <v>13.5</v>
      </c>
      <c r="X34" s="1"/>
      <c r="Y34" s="9" t="e">
        <f>(H34*P34)/(3960*P70)</f>
        <v>#DIV/0!</v>
      </c>
      <c r="Z34" s="9">
        <f t="shared" ref="Z34:AF34" si="13">(I34*Q34)/(3960*Q70)</f>
        <v>25.634765625</v>
      </c>
      <c r="AA34" s="9">
        <f t="shared" si="13"/>
        <v>27.337049742710118</v>
      </c>
      <c r="AB34" s="9">
        <f t="shared" si="13"/>
        <v>29.610210561497325</v>
      </c>
      <c r="AC34" s="9">
        <f t="shared" si="13"/>
        <v>31.960227272727273</v>
      </c>
      <c r="AD34" s="9">
        <f t="shared" si="13"/>
        <v>32.77972027972028</v>
      </c>
      <c r="AE34" s="9">
        <f t="shared" si="13"/>
        <v>32.39803860523039</v>
      </c>
      <c r="AF34" s="9">
        <f t="shared" si="13"/>
        <v>30.858150470219439</v>
      </c>
    </row>
    <row r="35" spans="1:32" ht="0.95" customHeight="1">
      <c r="A35">
        <v>44</v>
      </c>
      <c r="B35" s="1">
        <f t="shared" si="0"/>
        <v>2640</v>
      </c>
      <c r="C35" s="4">
        <f t="shared" si="8"/>
        <v>0.73333333333333328</v>
      </c>
      <c r="D35" s="4">
        <f t="shared" si="3"/>
        <v>0.53777777777777769</v>
      </c>
      <c r="E35" s="4">
        <f t="shared" si="4"/>
        <v>0.39437037037037026</v>
      </c>
      <c r="F35" s="4"/>
      <c r="G35" s="6">
        <v>44</v>
      </c>
      <c r="H35" s="1">
        <f t="shared" si="5"/>
        <v>0</v>
      </c>
      <c r="I35" s="1">
        <f t="shared" si="1"/>
        <v>733.33333333333326</v>
      </c>
      <c r="J35" s="1">
        <f t="shared" si="1"/>
        <v>1466.6666666666665</v>
      </c>
      <c r="K35" s="1">
        <f t="shared" si="1"/>
        <v>2200</v>
      </c>
      <c r="L35" s="1">
        <f t="shared" si="1"/>
        <v>2933.333333333333</v>
      </c>
      <c r="M35" s="1">
        <f t="shared" si="1"/>
        <v>3666.6666666666665</v>
      </c>
      <c r="N35" s="1">
        <f t="shared" si="1"/>
        <v>4400</v>
      </c>
      <c r="O35" s="1">
        <f t="shared" si="1"/>
        <v>5133.333333333333</v>
      </c>
      <c r="P35" s="1">
        <f t="shared" si="12"/>
        <v>48.399999999999991</v>
      </c>
      <c r="Q35" s="1">
        <f t="shared" si="12"/>
        <v>41.408888888888882</v>
      </c>
      <c r="R35" s="1">
        <f t="shared" si="12"/>
        <v>36.568888888888885</v>
      </c>
      <c r="S35" s="1">
        <f t="shared" si="12"/>
        <v>33.879999999999995</v>
      </c>
      <c r="T35" s="1">
        <f t="shared" si="12"/>
        <v>30.653333333333329</v>
      </c>
      <c r="U35" s="1">
        <f t="shared" si="12"/>
        <v>25.813333333333329</v>
      </c>
      <c r="V35" s="1">
        <f t="shared" si="12"/>
        <v>19.897777777777776</v>
      </c>
      <c r="W35" s="1">
        <f t="shared" si="7"/>
        <v>12.906666666666665</v>
      </c>
      <c r="X35" s="1"/>
      <c r="Y35" s="8"/>
      <c r="Z35" s="1"/>
      <c r="AA35" s="1"/>
      <c r="AB35" s="1"/>
      <c r="AC35" s="1"/>
      <c r="AD35" s="1"/>
      <c r="AE35" s="1"/>
      <c r="AF35" s="1"/>
    </row>
    <row r="36" spans="1:32" ht="0.95" customHeight="1">
      <c r="A36">
        <v>43</v>
      </c>
      <c r="B36" s="1">
        <f t="shared" si="0"/>
        <v>2580</v>
      </c>
      <c r="C36" s="4">
        <f t="shared" si="8"/>
        <v>0.71666666666666667</v>
      </c>
      <c r="D36" s="4">
        <f t="shared" si="3"/>
        <v>0.51361111111111113</v>
      </c>
      <c r="E36" s="4">
        <f t="shared" si="4"/>
        <v>0.36808796296296298</v>
      </c>
      <c r="F36" s="4"/>
      <c r="G36" s="6">
        <v>43</v>
      </c>
      <c r="H36" s="1">
        <f t="shared" si="5"/>
        <v>0</v>
      </c>
      <c r="I36" s="1">
        <f t="shared" si="1"/>
        <v>716.66666666666663</v>
      </c>
      <c r="J36" s="1">
        <f t="shared" si="1"/>
        <v>1433.3333333333333</v>
      </c>
      <c r="K36" s="1">
        <f t="shared" si="1"/>
        <v>2150</v>
      </c>
      <c r="L36" s="1">
        <f t="shared" si="1"/>
        <v>2866.6666666666665</v>
      </c>
      <c r="M36" s="1">
        <f t="shared" si="1"/>
        <v>3583.3333333333335</v>
      </c>
      <c r="N36" s="1">
        <f t="shared" si="1"/>
        <v>4300</v>
      </c>
      <c r="O36" s="1">
        <f t="shared" si="1"/>
        <v>5016.666666666667</v>
      </c>
      <c r="P36" s="1">
        <f t="shared" si="12"/>
        <v>46.225000000000001</v>
      </c>
      <c r="Q36" s="1">
        <f t="shared" si="12"/>
        <v>39.548055555555557</v>
      </c>
      <c r="R36" s="1">
        <f t="shared" si="12"/>
        <v>34.925555555555555</v>
      </c>
      <c r="S36" s="1">
        <f t="shared" si="12"/>
        <v>32.357500000000002</v>
      </c>
      <c r="T36" s="1">
        <f t="shared" si="12"/>
        <v>29.275833333333335</v>
      </c>
      <c r="U36" s="1">
        <f t="shared" si="12"/>
        <v>24.653333333333336</v>
      </c>
      <c r="V36" s="1">
        <f t="shared" si="12"/>
        <v>19.003611111111113</v>
      </c>
      <c r="W36" s="1">
        <f t="shared" si="7"/>
        <v>12.326666666666668</v>
      </c>
      <c r="X36" s="1"/>
      <c r="Y36" s="8"/>
      <c r="Z36" s="1"/>
      <c r="AA36" s="1"/>
      <c r="AB36" s="1"/>
      <c r="AC36" s="1"/>
      <c r="AD36" s="1"/>
      <c r="AE36" s="1"/>
      <c r="AF36" s="1"/>
    </row>
    <row r="37" spans="1:32" ht="0.95" customHeight="1">
      <c r="A37">
        <v>42</v>
      </c>
      <c r="B37" s="1">
        <f t="shared" si="0"/>
        <v>2520</v>
      </c>
      <c r="C37" s="4">
        <f t="shared" si="8"/>
        <v>0.7</v>
      </c>
      <c r="D37" s="4">
        <f t="shared" si="3"/>
        <v>0.48999999999999994</v>
      </c>
      <c r="E37" s="4">
        <f t="shared" si="4"/>
        <v>0.34299999999999992</v>
      </c>
      <c r="F37" s="4"/>
      <c r="G37" s="6">
        <v>42</v>
      </c>
      <c r="H37" s="1">
        <f t="shared" si="5"/>
        <v>0</v>
      </c>
      <c r="I37" s="1">
        <f t="shared" si="1"/>
        <v>700</v>
      </c>
      <c r="J37" s="1">
        <f t="shared" si="1"/>
        <v>1400</v>
      </c>
      <c r="K37" s="1">
        <f t="shared" si="1"/>
        <v>2100</v>
      </c>
      <c r="L37" s="1">
        <f t="shared" si="1"/>
        <v>2800</v>
      </c>
      <c r="M37" s="1">
        <f t="shared" si="1"/>
        <v>3500</v>
      </c>
      <c r="N37" s="1">
        <f t="shared" si="1"/>
        <v>4200</v>
      </c>
      <c r="O37" s="1">
        <f t="shared" si="1"/>
        <v>4900</v>
      </c>
      <c r="P37" s="1">
        <f t="shared" si="12"/>
        <v>44.099999999999994</v>
      </c>
      <c r="Q37" s="1">
        <f t="shared" si="12"/>
        <v>37.729999999999997</v>
      </c>
      <c r="R37" s="1">
        <f t="shared" si="12"/>
        <v>33.319999999999993</v>
      </c>
      <c r="S37" s="1">
        <f t="shared" si="12"/>
        <v>30.869999999999997</v>
      </c>
      <c r="T37" s="1">
        <f t="shared" si="12"/>
        <v>27.929999999999996</v>
      </c>
      <c r="U37" s="1">
        <f t="shared" si="12"/>
        <v>23.519999999999996</v>
      </c>
      <c r="V37" s="1">
        <f t="shared" si="12"/>
        <v>18.13</v>
      </c>
      <c r="W37" s="1">
        <f t="shared" si="7"/>
        <v>11.759999999999998</v>
      </c>
      <c r="X37" s="1"/>
      <c r="Y37" s="8"/>
      <c r="Z37" s="1"/>
      <c r="AA37" s="1"/>
      <c r="AB37" s="1"/>
      <c r="AC37" s="1"/>
      <c r="AD37" s="1"/>
      <c r="AE37" s="1"/>
      <c r="AF37" s="1"/>
    </row>
    <row r="38" spans="1:32" ht="0.95" customHeight="1">
      <c r="A38">
        <v>41</v>
      </c>
      <c r="B38" s="1">
        <f t="shared" si="0"/>
        <v>2460</v>
      </c>
      <c r="C38" s="4">
        <f t="shared" si="8"/>
        <v>0.68333333333333335</v>
      </c>
      <c r="D38" s="4">
        <f t="shared" si="3"/>
        <v>0.46694444444444444</v>
      </c>
      <c r="E38" s="4">
        <f t="shared" si="4"/>
        <v>0.31907870370370373</v>
      </c>
      <c r="F38" s="4"/>
      <c r="G38" s="6">
        <v>41</v>
      </c>
      <c r="H38" s="1">
        <f t="shared" si="5"/>
        <v>0</v>
      </c>
      <c r="I38" s="1">
        <f t="shared" si="1"/>
        <v>683.33333333333337</v>
      </c>
      <c r="J38" s="1">
        <f t="shared" si="1"/>
        <v>1366.6666666666667</v>
      </c>
      <c r="K38" s="1">
        <f t="shared" si="1"/>
        <v>2050</v>
      </c>
      <c r="L38" s="1">
        <f t="shared" si="1"/>
        <v>2733.3333333333335</v>
      </c>
      <c r="M38" s="1">
        <f t="shared" si="1"/>
        <v>3416.6666666666665</v>
      </c>
      <c r="N38" s="1">
        <f t="shared" si="1"/>
        <v>4100</v>
      </c>
      <c r="O38" s="1">
        <f t="shared" si="1"/>
        <v>4783.333333333333</v>
      </c>
      <c r="P38" s="1">
        <f t="shared" si="12"/>
        <v>42.024999999999999</v>
      </c>
      <c r="Q38" s="1">
        <f t="shared" si="12"/>
        <v>35.954722222222223</v>
      </c>
      <c r="R38" s="1">
        <f t="shared" si="12"/>
        <v>31.752222222222223</v>
      </c>
      <c r="S38" s="1">
        <f t="shared" si="12"/>
        <v>29.4175</v>
      </c>
      <c r="T38" s="1">
        <f t="shared" si="12"/>
        <v>26.615833333333335</v>
      </c>
      <c r="U38" s="1">
        <f t="shared" si="12"/>
        <v>22.413333333333334</v>
      </c>
      <c r="V38" s="1">
        <f t="shared" si="12"/>
        <v>17.276944444444446</v>
      </c>
      <c r="W38" s="1">
        <f t="shared" si="7"/>
        <v>11.206666666666667</v>
      </c>
      <c r="X38" s="1"/>
      <c r="Y38" s="8"/>
      <c r="Z38" s="1"/>
      <c r="AA38" s="1"/>
      <c r="AB38" s="1"/>
      <c r="AC38" s="1"/>
      <c r="AD38" s="1"/>
      <c r="AE38" s="1"/>
      <c r="AF38" s="1"/>
    </row>
    <row r="39" spans="1:32" ht="0.95" customHeight="1">
      <c r="A39">
        <v>40</v>
      </c>
      <c r="B39" s="1">
        <f t="shared" si="0"/>
        <v>2400</v>
      </c>
      <c r="C39" s="4">
        <f t="shared" si="8"/>
        <v>0.66666666666666663</v>
      </c>
      <c r="D39" s="4">
        <f t="shared" si="3"/>
        <v>0.44444444444444442</v>
      </c>
      <c r="E39" s="4">
        <f t="shared" si="4"/>
        <v>0.29629629629629628</v>
      </c>
      <c r="F39" s="4"/>
      <c r="G39" s="6">
        <v>40</v>
      </c>
      <c r="H39" s="1">
        <f t="shared" si="5"/>
        <v>0</v>
      </c>
      <c r="I39" s="1">
        <f t="shared" si="1"/>
        <v>666.66666666666663</v>
      </c>
      <c r="J39" s="1">
        <f t="shared" si="1"/>
        <v>1333.3333333333333</v>
      </c>
      <c r="K39" s="1">
        <f t="shared" si="1"/>
        <v>2000</v>
      </c>
      <c r="L39" s="1">
        <f t="shared" si="1"/>
        <v>2666.6666666666665</v>
      </c>
      <c r="M39" s="1">
        <f t="shared" si="1"/>
        <v>3333.333333333333</v>
      </c>
      <c r="N39" s="1">
        <f t="shared" si="1"/>
        <v>4000</v>
      </c>
      <c r="O39" s="1">
        <f t="shared" si="1"/>
        <v>4666.6666666666661</v>
      </c>
      <c r="P39" s="1">
        <f t="shared" si="12"/>
        <v>40</v>
      </c>
      <c r="Q39" s="1">
        <f t="shared" si="12"/>
        <v>34.222222222222221</v>
      </c>
      <c r="R39" s="1">
        <f t="shared" si="12"/>
        <v>30.222222222222221</v>
      </c>
      <c r="S39" s="1">
        <f t="shared" si="12"/>
        <v>28</v>
      </c>
      <c r="T39" s="1">
        <f t="shared" si="12"/>
        <v>25.333333333333332</v>
      </c>
      <c r="U39" s="1">
        <f t="shared" si="12"/>
        <v>21.333333333333332</v>
      </c>
      <c r="V39" s="1">
        <f t="shared" si="12"/>
        <v>16.444444444444443</v>
      </c>
      <c r="W39" s="1">
        <f t="shared" si="7"/>
        <v>10.666666666666666</v>
      </c>
      <c r="X39" s="1"/>
      <c r="Y39" s="9" t="e">
        <f>(H39*P39)/(3960*P70)</f>
        <v>#DIV/0!</v>
      </c>
      <c r="Z39" s="9">
        <f t="shared" ref="Z39:AF39" si="14">(I39*Q39)/(3960*Q70)</f>
        <v>18.004115226337447</v>
      </c>
      <c r="AA39" s="9">
        <f t="shared" si="14"/>
        <v>19.199683769914373</v>
      </c>
      <c r="AB39" s="9">
        <f t="shared" si="14"/>
        <v>20.796197266785502</v>
      </c>
      <c r="AC39" s="9">
        <f t="shared" si="14"/>
        <v>22.446689113355777</v>
      </c>
      <c r="AD39" s="9">
        <f t="shared" si="14"/>
        <v>23.022245244467459</v>
      </c>
      <c r="AE39" s="9">
        <f t="shared" si="14"/>
        <v>22.754178005319556</v>
      </c>
      <c r="AF39" s="9">
        <f t="shared" si="14"/>
        <v>21.672665350826268</v>
      </c>
    </row>
    <row r="40" spans="1:32" ht="0.95" customHeight="1">
      <c r="A40">
        <v>39</v>
      </c>
      <c r="B40" s="1">
        <f t="shared" si="0"/>
        <v>2340</v>
      </c>
      <c r="C40" s="4">
        <f t="shared" si="8"/>
        <v>0.65</v>
      </c>
      <c r="D40" s="4">
        <f t="shared" si="3"/>
        <v>0.42250000000000004</v>
      </c>
      <c r="E40" s="4">
        <f t="shared" si="4"/>
        <v>0.27462500000000006</v>
      </c>
      <c r="F40" s="4"/>
      <c r="G40" s="6">
        <v>39</v>
      </c>
      <c r="H40" s="1">
        <f t="shared" si="5"/>
        <v>0</v>
      </c>
      <c r="I40" s="1">
        <f t="shared" si="1"/>
        <v>650</v>
      </c>
      <c r="J40" s="1">
        <f t="shared" si="1"/>
        <v>1300</v>
      </c>
      <c r="K40" s="1">
        <f t="shared" si="1"/>
        <v>1950</v>
      </c>
      <c r="L40" s="1">
        <f t="shared" si="1"/>
        <v>2600</v>
      </c>
      <c r="M40" s="1">
        <f t="shared" si="1"/>
        <v>3250</v>
      </c>
      <c r="N40" s="1">
        <f t="shared" si="1"/>
        <v>3900</v>
      </c>
      <c r="O40" s="1">
        <f t="shared" si="1"/>
        <v>4550</v>
      </c>
      <c r="P40" s="1">
        <f t="shared" si="12"/>
        <v>38.025000000000006</v>
      </c>
      <c r="Q40" s="1">
        <f t="shared" si="12"/>
        <v>32.532500000000006</v>
      </c>
      <c r="R40" s="1">
        <f t="shared" si="12"/>
        <v>28.730000000000004</v>
      </c>
      <c r="S40" s="1">
        <f t="shared" si="12"/>
        <v>26.617500000000003</v>
      </c>
      <c r="T40" s="1">
        <f t="shared" si="12"/>
        <v>24.082500000000003</v>
      </c>
      <c r="U40" s="1">
        <f t="shared" si="12"/>
        <v>20.28</v>
      </c>
      <c r="V40" s="1">
        <f t="shared" si="12"/>
        <v>15.632500000000002</v>
      </c>
      <c r="W40" s="1">
        <f t="shared" si="7"/>
        <v>10.14</v>
      </c>
      <c r="X40" s="1"/>
      <c r="Y40" s="8"/>
      <c r="Z40" s="1"/>
      <c r="AA40" s="1"/>
      <c r="AB40" s="1"/>
      <c r="AC40" s="1"/>
      <c r="AD40" s="1"/>
      <c r="AE40" s="1"/>
      <c r="AF40" s="1"/>
    </row>
    <row r="41" spans="1:32" ht="0.95" customHeight="1">
      <c r="A41">
        <v>38</v>
      </c>
      <c r="B41" s="1">
        <f t="shared" si="0"/>
        <v>2280</v>
      </c>
      <c r="C41" s="4">
        <f t="shared" si="8"/>
        <v>0.6333333333333333</v>
      </c>
      <c r="D41" s="4">
        <f t="shared" si="3"/>
        <v>0.40111111111111108</v>
      </c>
      <c r="E41" s="4">
        <f t="shared" si="4"/>
        <v>0.25403703703703701</v>
      </c>
      <c r="F41" s="4"/>
      <c r="G41" s="6">
        <v>38</v>
      </c>
      <c r="H41" s="1">
        <f t="shared" si="5"/>
        <v>0</v>
      </c>
      <c r="I41" s="1">
        <f t="shared" si="1"/>
        <v>633.33333333333326</v>
      </c>
      <c r="J41" s="1">
        <f t="shared" si="1"/>
        <v>1266.6666666666665</v>
      </c>
      <c r="K41" s="1">
        <f t="shared" si="1"/>
        <v>1900</v>
      </c>
      <c r="L41" s="1">
        <f t="shared" si="1"/>
        <v>2533.333333333333</v>
      </c>
      <c r="M41" s="1">
        <f t="shared" si="1"/>
        <v>3166.6666666666665</v>
      </c>
      <c r="N41" s="1">
        <f t="shared" si="1"/>
        <v>3800</v>
      </c>
      <c r="O41" s="1">
        <f t="shared" si="1"/>
        <v>4433.333333333333</v>
      </c>
      <c r="P41" s="1">
        <f t="shared" ref="P41:V49" si="15">P$19*$D41</f>
        <v>36.099999999999994</v>
      </c>
      <c r="Q41" s="1">
        <f t="shared" si="15"/>
        <v>30.885555555555552</v>
      </c>
      <c r="R41" s="1">
        <f t="shared" si="15"/>
        <v>27.275555555555552</v>
      </c>
      <c r="S41" s="1">
        <f t="shared" si="15"/>
        <v>25.27</v>
      </c>
      <c r="T41" s="1">
        <f t="shared" si="15"/>
        <v>22.863333333333333</v>
      </c>
      <c r="U41" s="1">
        <f t="shared" si="15"/>
        <v>19.25333333333333</v>
      </c>
      <c r="V41" s="1">
        <f t="shared" si="15"/>
        <v>14.841111111111109</v>
      </c>
      <c r="W41" s="1">
        <f t="shared" si="7"/>
        <v>9.6266666666666652</v>
      </c>
      <c r="X41" s="1"/>
      <c r="Y41" s="8"/>
      <c r="Z41" s="1"/>
      <c r="AA41" s="1"/>
      <c r="AB41" s="1"/>
      <c r="AC41" s="1"/>
      <c r="AD41" s="1"/>
      <c r="AE41" s="1"/>
      <c r="AF41" s="1"/>
    </row>
    <row r="42" spans="1:32" ht="0.95" customHeight="1">
      <c r="A42">
        <v>37</v>
      </c>
      <c r="B42" s="1">
        <f t="shared" si="0"/>
        <v>2220</v>
      </c>
      <c r="C42" s="4">
        <f t="shared" si="8"/>
        <v>0.6166666666666667</v>
      </c>
      <c r="D42" s="4">
        <f t="shared" si="3"/>
        <v>0.38027777777777783</v>
      </c>
      <c r="E42" s="4">
        <f t="shared" si="4"/>
        <v>0.23450462962962967</v>
      </c>
      <c r="F42" s="4"/>
      <c r="G42" s="6">
        <v>37</v>
      </c>
      <c r="H42" s="1">
        <f t="shared" si="5"/>
        <v>0</v>
      </c>
      <c r="I42" s="1">
        <f t="shared" si="1"/>
        <v>616.66666666666674</v>
      </c>
      <c r="J42" s="1">
        <f t="shared" si="1"/>
        <v>1233.3333333333335</v>
      </c>
      <c r="K42" s="1">
        <f t="shared" si="1"/>
        <v>1850</v>
      </c>
      <c r="L42" s="1">
        <f t="shared" si="1"/>
        <v>2466.666666666667</v>
      </c>
      <c r="M42" s="1">
        <f t="shared" si="1"/>
        <v>3083.3333333333335</v>
      </c>
      <c r="N42" s="1">
        <f t="shared" si="1"/>
        <v>3700</v>
      </c>
      <c r="O42" s="1">
        <f t="shared" si="1"/>
        <v>4316.666666666667</v>
      </c>
      <c r="P42" s="1">
        <f t="shared" si="15"/>
        <v>34.225000000000001</v>
      </c>
      <c r="Q42" s="1">
        <f t="shared" si="15"/>
        <v>29.281388888888891</v>
      </c>
      <c r="R42" s="1">
        <f t="shared" si="15"/>
        <v>25.858888888888892</v>
      </c>
      <c r="S42" s="1">
        <f t="shared" si="15"/>
        <v>23.957500000000003</v>
      </c>
      <c r="T42" s="1">
        <f t="shared" si="15"/>
        <v>21.675833333333337</v>
      </c>
      <c r="U42" s="1">
        <f t="shared" si="15"/>
        <v>18.253333333333337</v>
      </c>
      <c r="V42" s="1">
        <f t="shared" si="15"/>
        <v>14.070277777777779</v>
      </c>
      <c r="W42" s="1">
        <f t="shared" si="7"/>
        <v>9.1266666666666687</v>
      </c>
      <c r="X42" s="1"/>
      <c r="Y42" s="8"/>
      <c r="Z42" s="1"/>
      <c r="AA42" s="1"/>
      <c r="AB42" s="1"/>
      <c r="AC42" s="1"/>
      <c r="AD42" s="1"/>
      <c r="AE42" s="1"/>
      <c r="AF42" s="1"/>
    </row>
    <row r="43" spans="1:32" ht="0.95" customHeight="1">
      <c r="A43">
        <v>36</v>
      </c>
      <c r="B43" s="1">
        <f t="shared" si="0"/>
        <v>2160</v>
      </c>
      <c r="C43" s="4">
        <f t="shared" si="8"/>
        <v>0.6</v>
      </c>
      <c r="D43" s="4">
        <f t="shared" si="3"/>
        <v>0.36</v>
      </c>
      <c r="E43" s="4">
        <f t="shared" si="4"/>
        <v>0.216</v>
      </c>
      <c r="F43" s="4"/>
      <c r="G43" s="6">
        <v>36</v>
      </c>
      <c r="H43" s="1">
        <f t="shared" si="5"/>
        <v>0</v>
      </c>
      <c r="I43" s="1">
        <f t="shared" si="1"/>
        <v>600</v>
      </c>
      <c r="J43" s="1">
        <f t="shared" si="1"/>
        <v>1200</v>
      </c>
      <c r="K43" s="1">
        <f t="shared" si="1"/>
        <v>1800</v>
      </c>
      <c r="L43" s="1">
        <f t="shared" si="1"/>
        <v>2400</v>
      </c>
      <c r="M43" s="1">
        <f t="shared" si="1"/>
        <v>3000</v>
      </c>
      <c r="N43" s="1">
        <f t="shared" si="1"/>
        <v>3600</v>
      </c>
      <c r="O43" s="1">
        <f t="shared" si="1"/>
        <v>4200</v>
      </c>
      <c r="P43" s="1">
        <f t="shared" si="15"/>
        <v>32.4</v>
      </c>
      <c r="Q43" s="1">
        <f t="shared" si="15"/>
        <v>27.72</v>
      </c>
      <c r="R43" s="1">
        <f t="shared" si="15"/>
        <v>24.48</v>
      </c>
      <c r="S43" s="1">
        <f t="shared" si="15"/>
        <v>22.68</v>
      </c>
      <c r="T43" s="1">
        <f t="shared" si="15"/>
        <v>20.52</v>
      </c>
      <c r="U43" s="1">
        <f t="shared" si="15"/>
        <v>17.28</v>
      </c>
      <c r="V43" s="1">
        <f t="shared" si="15"/>
        <v>13.32</v>
      </c>
      <c r="W43" s="1">
        <f t="shared" si="7"/>
        <v>8.64</v>
      </c>
      <c r="X43" s="1"/>
      <c r="Y43" s="8"/>
      <c r="Z43" s="1"/>
      <c r="AA43" s="1"/>
      <c r="AB43" s="1"/>
      <c r="AC43" s="1"/>
      <c r="AD43" s="1"/>
      <c r="AE43" s="1"/>
      <c r="AF43" s="1"/>
    </row>
    <row r="44" spans="1:32" ht="0.95" customHeight="1">
      <c r="A44">
        <v>35</v>
      </c>
      <c r="B44" s="1">
        <f t="shared" si="0"/>
        <v>2100</v>
      </c>
      <c r="C44" s="4">
        <f t="shared" si="8"/>
        <v>0.58333333333333337</v>
      </c>
      <c r="D44" s="4">
        <f t="shared" si="3"/>
        <v>0.34027777777777785</v>
      </c>
      <c r="E44" s="4">
        <f t="shared" si="4"/>
        <v>0.19849537037037043</v>
      </c>
      <c r="F44" s="4"/>
      <c r="G44" s="6">
        <v>35</v>
      </c>
      <c r="H44" s="1">
        <f t="shared" si="5"/>
        <v>0</v>
      </c>
      <c r="I44" s="1">
        <f t="shared" si="1"/>
        <v>583.33333333333337</v>
      </c>
      <c r="J44" s="1">
        <f t="shared" si="1"/>
        <v>1166.6666666666667</v>
      </c>
      <c r="K44" s="1">
        <f t="shared" si="1"/>
        <v>1750</v>
      </c>
      <c r="L44" s="1">
        <f t="shared" si="1"/>
        <v>2333.3333333333335</v>
      </c>
      <c r="M44" s="1">
        <f t="shared" si="1"/>
        <v>2916.666666666667</v>
      </c>
      <c r="N44" s="1">
        <f t="shared" si="1"/>
        <v>3500</v>
      </c>
      <c r="O44" s="1">
        <f t="shared" si="1"/>
        <v>4083.3333333333335</v>
      </c>
      <c r="P44" s="1">
        <f t="shared" si="15"/>
        <v>30.625000000000007</v>
      </c>
      <c r="Q44" s="1">
        <f t="shared" si="15"/>
        <v>26.201388888888893</v>
      </c>
      <c r="R44" s="1">
        <f t="shared" si="15"/>
        <v>23.138888888888893</v>
      </c>
      <c r="S44" s="1">
        <f t="shared" si="15"/>
        <v>21.437500000000004</v>
      </c>
      <c r="T44" s="1">
        <f t="shared" si="15"/>
        <v>19.395833333333336</v>
      </c>
      <c r="U44" s="1">
        <f t="shared" si="15"/>
        <v>16.333333333333336</v>
      </c>
      <c r="V44" s="1">
        <f t="shared" si="15"/>
        <v>12.59027777777778</v>
      </c>
      <c r="W44" s="1">
        <f t="shared" si="7"/>
        <v>8.1666666666666679</v>
      </c>
      <c r="X44" s="1"/>
      <c r="Y44" s="9" t="e">
        <f>(H44*P44)/(3960*P70)</f>
        <v>#DIV/0!</v>
      </c>
      <c r="Z44" s="9">
        <f t="shared" ref="Z44:AF44" si="16">(I44*Q44)/(3960*Q70)</f>
        <v>12.061350630144036</v>
      </c>
      <c r="AA44" s="9">
        <f t="shared" si="16"/>
        <v>12.86228815054811</v>
      </c>
      <c r="AB44" s="9">
        <f t="shared" si="16"/>
        <v>13.93182746583482</v>
      </c>
      <c r="AC44" s="9">
        <f t="shared" si="16"/>
        <v>15.037528058361396</v>
      </c>
      <c r="AD44" s="9">
        <f t="shared" si="16"/>
        <v>15.423105700883481</v>
      </c>
      <c r="AE44" s="9">
        <f t="shared" si="16"/>
        <v>15.243521593407444</v>
      </c>
      <c r="AF44" s="9">
        <f t="shared" si="16"/>
        <v>14.518992608073072</v>
      </c>
    </row>
    <row r="45" spans="1:32" ht="0.95" customHeight="1">
      <c r="A45">
        <v>34</v>
      </c>
      <c r="B45" s="1">
        <f t="shared" si="0"/>
        <v>2040</v>
      </c>
      <c r="C45" s="4">
        <f t="shared" si="8"/>
        <v>0.56666666666666665</v>
      </c>
      <c r="D45" s="4">
        <f t="shared" si="3"/>
        <v>0.32111111111111107</v>
      </c>
      <c r="E45" s="4">
        <f t="shared" si="4"/>
        <v>0.18196296296296294</v>
      </c>
      <c r="F45" s="4"/>
      <c r="G45" s="6">
        <v>34</v>
      </c>
      <c r="H45" s="1">
        <f t="shared" si="5"/>
        <v>0</v>
      </c>
      <c r="I45" s="1">
        <f t="shared" si="1"/>
        <v>566.66666666666663</v>
      </c>
      <c r="J45" s="1">
        <f t="shared" si="1"/>
        <v>1133.3333333333333</v>
      </c>
      <c r="K45" s="1">
        <f t="shared" si="1"/>
        <v>1700</v>
      </c>
      <c r="L45" s="1">
        <f t="shared" si="1"/>
        <v>2266.6666666666665</v>
      </c>
      <c r="M45" s="1">
        <f t="shared" si="1"/>
        <v>2833.3333333333335</v>
      </c>
      <c r="N45" s="1">
        <f t="shared" si="1"/>
        <v>3400</v>
      </c>
      <c r="O45" s="1">
        <f t="shared" si="1"/>
        <v>3966.6666666666665</v>
      </c>
      <c r="P45" s="1">
        <f t="shared" si="15"/>
        <v>28.899999999999995</v>
      </c>
      <c r="Q45" s="1">
        <f t="shared" si="15"/>
        <v>24.725555555555552</v>
      </c>
      <c r="R45" s="1">
        <f t="shared" si="15"/>
        <v>21.835555555555551</v>
      </c>
      <c r="S45" s="1">
        <f t="shared" si="15"/>
        <v>20.229999999999997</v>
      </c>
      <c r="T45" s="1">
        <f t="shared" si="15"/>
        <v>18.303333333333331</v>
      </c>
      <c r="U45" s="1">
        <f t="shared" si="15"/>
        <v>15.41333333333333</v>
      </c>
      <c r="V45" s="1">
        <f t="shared" si="15"/>
        <v>11.88111111111111</v>
      </c>
      <c r="W45" s="1">
        <f t="shared" si="7"/>
        <v>7.7066666666666652</v>
      </c>
      <c r="X45" s="1"/>
      <c r="Y45" s="8"/>
      <c r="Z45" s="1"/>
      <c r="AA45" s="1"/>
      <c r="AB45" s="1"/>
      <c r="AC45" s="1"/>
      <c r="AD45" s="1"/>
      <c r="AE45" s="1"/>
      <c r="AF45" s="1"/>
    </row>
    <row r="46" spans="1:32" ht="0.95" customHeight="1">
      <c r="A46">
        <v>33</v>
      </c>
      <c r="B46" s="1">
        <f t="shared" si="0"/>
        <v>1980.0000000000002</v>
      </c>
      <c r="C46" s="4">
        <f t="shared" si="8"/>
        <v>0.55000000000000004</v>
      </c>
      <c r="D46" s="4">
        <f t="shared" si="3"/>
        <v>0.30250000000000005</v>
      </c>
      <c r="E46" s="4">
        <f t="shared" si="4"/>
        <v>0.16637500000000005</v>
      </c>
      <c r="F46" s="4"/>
      <c r="G46" s="6">
        <v>33</v>
      </c>
      <c r="H46" s="1">
        <f t="shared" si="5"/>
        <v>0</v>
      </c>
      <c r="I46" s="1">
        <f t="shared" si="1"/>
        <v>550</v>
      </c>
      <c r="J46" s="1">
        <f t="shared" si="1"/>
        <v>1100</v>
      </c>
      <c r="K46" s="1">
        <f t="shared" si="1"/>
        <v>1650.0000000000002</v>
      </c>
      <c r="L46" s="1">
        <f t="shared" si="1"/>
        <v>2200</v>
      </c>
      <c r="M46" s="1">
        <f t="shared" si="1"/>
        <v>2750</v>
      </c>
      <c r="N46" s="1">
        <f t="shared" si="1"/>
        <v>3300.0000000000005</v>
      </c>
      <c r="O46" s="1">
        <f t="shared" si="1"/>
        <v>3850.0000000000005</v>
      </c>
      <c r="P46" s="1">
        <f t="shared" si="15"/>
        <v>27.225000000000005</v>
      </c>
      <c r="Q46" s="1">
        <f t="shared" si="15"/>
        <v>23.292500000000004</v>
      </c>
      <c r="R46" s="1">
        <f t="shared" si="15"/>
        <v>20.570000000000004</v>
      </c>
      <c r="S46" s="1">
        <f t="shared" si="15"/>
        <v>19.057500000000005</v>
      </c>
      <c r="T46" s="1">
        <f t="shared" si="15"/>
        <v>17.242500000000003</v>
      </c>
      <c r="U46" s="1">
        <f t="shared" si="15"/>
        <v>14.520000000000003</v>
      </c>
      <c r="V46" s="1">
        <f t="shared" si="15"/>
        <v>11.192500000000003</v>
      </c>
      <c r="W46" s="1">
        <f t="shared" si="7"/>
        <v>7.2600000000000016</v>
      </c>
      <c r="X46" s="1"/>
      <c r="Y46" s="8"/>
      <c r="Z46" s="1"/>
      <c r="AA46" s="1"/>
      <c r="AB46" s="1"/>
      <c r="AC46" s="1"/>
      <c r="AD46" s="1"/>
      <c r="AE46" s="1"/>
      <c r="AF46" s="1"/>
    </row>
    <row r="47" spans="1:32" ht="0.95" customHeight="1">
      <c r="A47">
        <v>32</v>
      </c>
      <c r="B47" s="1">
        <f t="shared" si="0"/>
        <v>1920</v>
      </c>
      <c r="C47" s="4">
        <f t="shared" si="8"/>
        <v>0.53333333333333333</v>
      </c>
      <c r="D47" s="4">
        <f t="shared" si="3"/>
        <v>0.28444444444444444</v>
      </c>
      <c r="E47" s="4">
        <f t="shared" si="4"/>
        <v>0.1517037037037037</v>
      </c>
      <c r="F47" s="4"/>
      <c r="G47" s="6">
        <v>32</v>
      </c>
      <c r="H47" s="1">
        <f t="shared" si="5"/>
        <v>0</v>
      </c>
      <c r="I47" s="1">
        <f t="shared" si="1"/>
        <v>533.33333333333337</v>
      </c>
      <c r="J47" s="1">
        <f t="shared" si="1"/>
        <v>1066.6666666666667</v>
      </c>
      <c r="K47" s="1">
        <f t="shared" si="1"/>
        <v>1600</v>
      </c>
      <c r="L47" s="1">
        <f t="shared" si="1"/>
        <v>2133.3333333333335</v>
      </c>
      <c r="M47" s="1">
        <f t="shared" si="1"/>
        <v>2666.6666666666665</v>
      </c>
      <c r="N47" s="1">
        <f t="shared" si="1"/>
        <v>3200</v>
      </c>
      <c r="O47" s="1">
        <f t="shared" si="1"/>
        <v>3733.3333333333335</v>
      </c>
      <c r="P47" s="1">
        <f t="shared" si="15"/>
        <v>25.6</v>
      </c>
      <c r="Q47" s="1">
        <f t="shared" si="15"/>
        <v>21.902222222222221</v>
      </c>
      <c r="R47" s="1">
        <f t="shared" si="15"/>
        <v>19.342222222222222</v>
      </c>
      <c r="S47" s="1">
        <f t="shared" si="15"/>
        <v>17.920000000000002</v>
      </c>
      <c r="T47" s="1">
        <f t="shared" si="15"/>
        <v>16.213333333333335</v>
      </c>
      <c r="U47" s="1">
        <f t="shared" si="15"/>
        <v>13.653333333333332</v>
      </c>
      <c r="V47" s="1">
        <f t="shared" si="15"/>
        <v>10.524444444444445</v>
      </c>
      <c r="W47" s="1">
        <f t="shared" si="7"/>
        <v>6.8266666666666662</v>
      </c>
      <c r="X47" s="1"/>
      <c r="Y47" s="8"/>
      <c r="Z47" s="1"/>
      <c r="AA47" s="1"/>
      <c r="AB47" s="1"/>
      <c r="AC47" s="1"/>
      <c r="AD47" s="1"/>
      <c r="AE47" s="1"/>
      <c r="AF47" s="1"/>
    </row>
    <row r="48" spans="1:32" ht="0.95" customHeight="1">
      <c r="A48">
        <v>31</v>
      </c>
      <c r="B48" s="1">
        <f t="shared" si="0"/>
        <v>1860.0000000000002</v>
      </c>
      <c r="C48" s="4">
        <f t="shared" si="8"/>
        <v>0.51666666666666672</v>
      </c>
      <c r="D48" s="4">
        <f t="shared" si="3"/>
        <v>0.26694444444444448</v>
      </c>
      <c r="E48" s="4">
        <f t="shared" si="4"/>
        <v>0.13792129629629632</v>
      </c>
      <c r="F48" s="4"/>
      <c r="G48" s="6">
        <v>31</v>
      </c>
      <c r="H48" s="1">
        <f t="shared" si="5"/>
        <v>0</v>
      </c>
      <c r="I48" s="1">
        <f t="shared" si="1"/>
        <v>516.66666666666674</v>
      </c>
      <c r="J48" s="1">
        <f t="shared" si="1"/>
        <v>1033.3333333333335</v>
      </c>
      <c r="K48" s="1">
        <f t="shared" si="1"/>
        <v>1550.0000000000002</v>
      </c>
      <c r="L48" s="1">
        <f t="shared" si="1"/>
        <v>2066.666666666667</v>
      </c>
      <c r="M48" s="1">
        <f t="shared" si="1"/>
        <v>2583.3333333333335</v>
      </c>
      <c r="N48" s="1">
        <f t="shared" si="1"/>
        <v>3100.0000000000005</v>
      </c>
      <c r="O48" s="1">
        <f t="shared" si="1"/>
        <v>3616.666666666667</v>
      </c>
      <c r="P48" s="1">
        <f t="shared" si="15"/>
        <v>24.025000000000002</v>
      </c>
      <c r="Q48" s="1">
        <f t="shared" si="15"/>
        <v>20.554722222222225</v>
      </c>
      <c r="R48" s="1">
        <f t="shared" si="15"/>
        <v>18.152222222222225</v>
      </c>
      <c r="S48" s="1">
        <f t="shared" si="15"/>
        <v>16.817500000000003</v>
      </c>
      <c r="T48" s="1">
        <f t="shared" si="15"/>
        <v>15.215833333333336</v>
      </c>
      <c r="U48" s="1">
        <f t="shared" si="15"/>
        <v>12.813333333333336</v>
      </c>
      <c r="V48" s="1">
        <f t="shared" si="15"/>
        <v>9.8769444444444456</v>
      </c>
      <c r="W48" s="1">
        <f t="shared" si="7"/>
        <v>6.4066666666666681</v>
      </c>
      <c r="X48" s="1"/>
      <c r="Y48" s="8"/>
      <c r="Z48" s="1"/>
      <c r="AA48" s="1"/>
      <c r="AB48" s="1"/>
      <c r="AC48" s="1"/>
      <c r="AD48" s="1"/>
      <c r="AE48" s="1"/>
      <c r="AF48" s="1"/>
    </row>
    <row r="49" spans="1:32" ht="0.95" customHeight="1">
      <c r="A49">
        <v>30</v>
      </c>
      <c r="B49" s="1">
        <f t="shared" si="0"/>
        <v>1800</v>
      </c>
      <c r="C49" s="4">
        <f t="shared" si="8"/>
        <v>0.5</v>
      </c>
      <c r="D49" s="4">
        <f t="shared" si="3"/>
        <v>0.25</v>
      </c>
      <c r="E49" s="4">
        <f t="shared" si="4"/>
        <v>0.125</v>
      </c>
      <c r="F49" s="4"/>
      <c r="G49" s="6">
        <v>30</v>
      </c>
      <c r="H49" s="1">
        <f t="shared" si="5"/>
        <v>0</v>
      </c>
      <c r="I49" s="1">
        <f t="shared" si="1"/>
        <v>500</v>
      </c>
      <c r="J49" s="1">
        <f t="shared" si="1"/>
        <v>1000</v>
      </c>
      <c r="K49" s="1">
        <f t="shared" si="1"/>
        <v>1500</v>
      </c>
      <c r="L49" s="1">
        <f t="shared" si="1"/>
        <v>2000</v>
      </c>
      <c r="M49" s="1">
        <f t="shared" si="1"/>
        <v>2500</v>
      </c>
      <c r="N49" s="1">
        <f t="shared" si="1"/>
        <v>3000</v>
      </c>
      <c r="O49" s="1">
        <f t="shared" si="1"/>
        <v>3500</v>
      </c>
      <c r="P49" s="1">
        <f t="shared" si="15"/>
        <v>22.5</v>
      </c>
      <c r="Q49" s="1">
        <f t="shared" si="15"/>
        <v>19.25</v>
      </c>
      <c r="R49" s="1">
        <f t="shared" si="15"/>
        <v>17</v>
      </c>
      <c r="S49" s="1">
        <f t="shared" si="15"/>
        <v>15.75</v>
      </c>
      <c r="T49" s="1">
        <f t="shared" si="15"/>
        <v>14.25</v>
      </c>
      <c r="U49" s="1">
        <f t="shared" si="15"/>
        <v>12</v>
      </c>
      <c r="V49" s="1">
        <f t="shared" si="15"/>
        <v>9.25</v>
      </c>
      <c r="W49" s="1">
        <f t="shared" si="7"/>
        <v>6</v>
      </c>
      <c r="X49" s="1"/>
      <c r="Y49" s="9" t="e">
        <f>(H49*P49)/(3960*P70)</f>
        <v>#DIV/0!</v>
      </c>
      <c r="Z49" s="9">
        <f t="shared" ref="Z49:AF49" si="17">(I49*Q49)/(3960*Q70)</f>
        <v>7.5954861111111107</v>
      </c>
      <c r="AA49" s="9">
        <f t="shared" si="17"/>
        <v>8.0998665904326277</v>
      </c>
      <c r="AB49" s="9">
        <f t="shared" si="17"/>
        <v>8.7733957219251337</v>
      </c>
      <c r="AC49" s="9">
        <f t="shared" si="17"/>
        <v>9.4696969696969706</v>
      </c>
      <c r="AD49" s="9">
        <f t="shared" si="17"/>
        <v>9.7125097125097124</v>
      </c>
      <c r="AE49" s="9">
        <f t="shared" si="17"/>
        <v>9.5994188459941885</v>
      </c>
      <c r="AF49" s="9">
        <f t="shared" si="17"/>
        <v>9.1431556948798338</v>
      </c>
    </row>
    <row r="50" spans="1:32" ht="0.95" customHeight="1">
      <c r="K50" s="1"/>
      <c r="L50" s="1"/>
      <c r="X50" s="1"/>
      <c r="Y50" s="6"/>
    </row>
    <row r="51" spans="1:32" ht="0.95" customHeight="1">
      <c r="I51">
        <v>100</v>
      </c>
      <c r="J51">
        <v>77</v>
      </c>
      <c r="K51" s="1">
        <v>58</v>
      </c>
      <c r="L51" s="1"/>
      <c r="X51" s="1"/>
      <c r="Y51" s="6"/>
    </row>
    <row r="52" spans="1:32" ht="0.95" customHeight="1">
      <c r="K52" s="1"/>
      <c r="L52" s="1"/>
      <c r="X52" s="1"/>
      <c r="Y52" s="6"/>
    </row>
    <row r="53" spans="1:32" ht="0.95" customHeight="1">
      <c r="G53">
        <v>60</v>
      </c>
      <c r="K53" s="1"/>
      <c r="L53" s="1"/>
      <c r="P53" s="1">
        <f>P19/2.31</f>
        <v>38.961038961038959</v>
      </c>
      <c r="Q53" s="1">
        <f t="shared" ref="Q53:W53" si="18">Q19/2.31</f>
        <v>33.333333333333336</v>
      </c>
      <c r="R53" s="1">
        <f t="shared" si="18"/>
        <v>29.437229437229437</v>
      </c>
      <c r="S53" s="1">
        <f t="shared" si="18"/>
        <v>27.272727272727273</v>
      </c>
      <c r="T53" s="1">
        <f t="shared" si="18"/>
        <v>24.675324675324674</v>
      </c>
      <c r="U53" s="1">
        <f t="shared" si="18"/>
        <v>20.779220779220779</v>
      </c>
      <c r="V53" s="1">
        <f t="shared" si="18"/>
        <v>16.017316017316016</v>
      </c>
      <c r="W53" s="1">
        <f t="shared" si="18"/>
        <v>10.38961038961039</v>
      </c>
      <c r="X53" s="1"/>
      <c r="Y53" s="6"/>
    </row>
    <row r="54" spans="1:32" ht="0.95" customHeight="1">
      <c r="G54">
        <v>55</v>
      </c>
      <c r="K54" s="1"/>
      <c r="L54" s="1"/>
      <c r="P54" s="1">
        <f>P24/2.31</f>
        <v>32.738095238095234</v>
      </c>
      <c r="Q54" s="1">
        <f t="shared" ref="Q54:W54" si="19">Q24/2.31</f>
        <v>28.009259259259256</v>
      </c>
      <c r="R54" s="1">
        <f t="shared" si="19"/>
        <v>24.735449735449734</v>
      </c>
      <c r="S54" s="1">
        <f t="shared" si="19"/>
        <v>22.916666666666664</v>
      </c>
      <c r="T54" s="1">
        <f t="shared" si="19"/>
        <v>20.734126984126981</v>
      </c>
      <c r="U54" s="1">
        <f t="shared" si="19"/>
        <v>17.460317460317459</v>
      </c>
      <c r="V54" s="1">
        <f t="shared" si="19"/>
        <v>13.458994708994707</v>
      </c>
      <c r="W54" s="1">
        <f t="shared" si="19"/>
        <v>8.7301587301587293</v>
      </c>
      <c r="X54" s="1"/>
      <c r="Y54" s="6"/>
    </row>
    <row r="55" spans="1:32" ht="0.95" customHeight="1">
      <c r="G55">
        <v>50</v>
      </c>
      <c r="K55" s="1"/>
      <c r="L55" s="1"/>
      <c r="P55" s="1">
        <f>P29/2.31</f>
        <v>27.056277056277057</v>
      </c>
      <c r="Q55" s="1">
        <f t="shared" ref="Q55:W55" si="20">Q29/2.31</f>
        <v>23.148148148148149</v>
      </c>
      <c r="R55" s="1">
        <f t="shared" si="20"/>
        <v>20.442520442520443</v>
      </c>
      <c r="S55" s="1">
        <f t="shared" si="20"/>
        <v>18.939393939393941</v>
      </c>
      <c r="T55" s="1">
        <f t="shared" si="20"/>
        <v>17.135642135642136</v>
      </c>
      <c r="U55" s="1">
        <f t="shared" si="20"/>
        <v>14.430014430014431</v>
      </c>
      <c r="V55" s="1">
        <f t="shared" si="20"/>
        <v>11.123136123136124</v>
      </c>
      <c r="W55" s="1">
        <f t="shared" si="20"/>
        <v>7.2150072150072155</v>
      </c>
      <c r="X55" s="1"/>
      <c r="Y55" s="6"/>
    </row>
    <row r="56" spans="1:32" ht="0.95" customHeight="1">
      <c r="G56">
        <v>45</v>
      </c>
      <c r="K56" s="1"/>
      <c r="L56" s="1"/>
      <c r="P56" s="1">
        <f>P34/2.31</f>
        <v>21.915584415584416</v>
      </c>
      <c r="Q56" s="1">
        <f t="shared" ref="Q56:W56" si="21">Q34/2.31</f>
        <v>18.75</v>
      </c>
      <c r="R56" s="1">
        <f t="shared" si="21"/>
        <v>16.558441558441558</v>
      </c>
      <c r="S56" s="1">
        <f t="shared" si="21"/>
        <v>15.34090909090909</v>
      </c>
      <c r="T56" s="1">
        <f t="shared" si="21"/>
        <v>13.879870129870129</v>
      </c>
      <c r="U56" s="1">
        <f t="shared" si="21"/>
        <v>11.688311688311687</v>
      </c>
      <c r="V56" s="1">
        <f t="shared" si="21"/>
        <v>9.0097402597402603</v>
      </c>
      <c r="W56" s="1">
        <f t="shared" si="21"/>
        <v>5.8441558441558437</v>
      </c>
      <c r="X56" s="1"/>
      <c r="Y56" s="6"/>
    </row>
    <row r="57" spans="1:32" ht="0.95" customHeight="1">
      <c r="G57">
        <v>40</v>
      </c>
      <c r="K57" s="1"/>
      <c r="L57" s="1"/>
      <c r="P57" s="1">
        <f>P39/2.31</f>
        <v>17.316017316017316</v>
      </c>
      <c r="Q57" s="1">
        <f t="shared" ref="Q57:W57" si="22">Q39/2.31</f>
        <v>14.814814814814815</v>
      </c>
      <c r="R57" s="1">
        <f t="shared" si="22"/>
        <v>13.083213083213083</v>
      </c>
      <c r="S57" s="1">
        <f t="shared" si="22"/>
        <v>12.121212121212121</v>
      </c>
      <c r="T57" s="1">
        <f t="shared" si="22"/>
        <v>10.966810966810966</v>
      </c>
      <c r="U57" s="1">
        <f t="shared" si="22"/>
        <v>9.2352092352092345</v>
      </c>
      <c r="V57" s="1">
        <f t="shared" si="22"/>
        <v>7.1188071188071183</v>
      </c>
      <c r="W57" s="1">
        <f t="shared" si="22"/>
        <v>4.6176046176046173</v>
      </c>
      <c r="X57" s="1"/>
      <c r="Y57" s="6"/>
    </row>
    <row r="58" spans="1:32" ht="0.95" customHeight="1">
      <c r="G58">
        <v>35</v>
      </c>
      <c r="K58" s="1"/>
      <c r="L58" s="1"/>
      <c r="P58" s="1">
        <f>P44/2.31</f>
        <v>13.25757575757576</v>
      </c>
      <c r="Q58" s="1">
        <f t="shared" ref="Q58:W58" si="23">Q44/2.31</f>
        <v>11.342592592592593</v>
      </c>
      <c r="R58" s="1">
        <f t="shared" si="23"/>
        <v>10.016835016835019</v>
      </c>
      <c r="S58" s="1">
        <f t="shared" si="23"/>
        <v>9.2803030303030312</v>
      </c>
      <c r="T58" s="1">
        <f t="shared" si="23"/>
        <v>8.3964646464646471</v>
      </c>
      <c r="U58" s="1">
        <f t="shared" si="23"/>
        <v>7.0707070707070718</v>
      </c>
      <c r="V58" s="1">
        <f t="shared" si="23"/>
        <v>5.4503367003367016</v>
      </c>
      <c r="W58" s="1">
        <f t="shared" si="23"/>
        <v>3.5353535353535359</v>
      </c>
      <c r="X58" s="1"/>
      <c r="Y58" s="6"/>
      <c r="Z58" t="s">
        <v>61</v>
      </c>
    </row>
    <row r="59" spans="1:32" ht="0.95" customHeight="1">
      <c r="K59" s="1"/>
      <c r="L59" s="1"/>
      <c r="P59" s="1">
        <f>P49/2.31</f>
        <v>9.7402597402597397</v>
      </c>
      <c r="Q59" s="1">
        <f t="shared" ref="Q59:W59" si="24">Q49/2.31</f>
        <v>8.3333333333333339</v>
      </c>
      <c r="R59" s="1">
        <f t="shared" si="24"/>
        <v>7.3593073593073592</v>
      </c>
      <c r="S59" s="1">
        <f t="shared" si="24"/>
        <v>6.8181818181818183</v>
      </c>
      <c r="T59" s="1">
        <f t="shared" si="24"/>
        <v>6.1688311688311686</v>
      </c>
      <c r="U59" s="1">
        <f t="shared" si="24"/>
        <v>5.1948051948051948</v>
      </c>
      <c r="V59" s="1">
        <f t="shared" si="24"/>
        <v>4.0043290043290041</v>
      </c>
      <c r="W59" s="1">
        <f t="shared" si="24"/>
        <v>2.5974025974025974</v>
      </c>
      <c r="X59" s="1"/>
      <c r="Y59" s="1">
        <f>P66+P61</f>
        <v>55</v>
      </c>
      <c r="Z59" s="1">
        <f>P66+Q61</f>
        <v>55</v>
      </c>
      <c r="AA59" s="1">
        <f>P66+R61</f>
        <v>55</v>
      </c>
      <c r="AB59" s="1">
        <f>P66+S61</f>
        <v>55</v>
      </c>
      <c r="AC59" s="1">
        <f>P66+T61</f>
        <v>55</v>
      </c>
      <c r="AD59" s="1">
        <f>P66+U61</f>
        <v>55</v>
      </c>
      <c r="AE59" s="1">
        <f>P66+V61</f>
        <v>55</v>
      </c>
      <c r="AF59" s="1">
        <f>P66+W61</f>
        <v>55</v>
      </c>
    </row>
    <row r="60" spans="1:32" ht="12.75" customHeight="1">
      <c r="H60" s="2" t="s">
        <v>63</v>
      </c>
      <c r="P60" s="6" t="s">
        <v>34</v>
      </c>
      <c r="Q60" s="6" t="s">
        <v>35</v>
      </c>
      <c r="R60" s="6" t="s">
        <v>36</v>
      </c>
      <c r="S60" s="6" t="s">
        <v>37</v>
      </c>
      <c r="T60" s="6" t="s">
        <v>38</v>
      </c>
      <c r="U60" s="6" t="s">
        <v>39</v>
      </c>
      <c r="V60" s="6" t="s">
        <v>40</v>
      </c>
      <c r="W60" s="6" t="s">
        <v>41</v>
      </c>
      <c r="X60" s="1"/>
      <c r="Y60" s="6"/>
    </row>
    <row r="61" spans="1:32">
      <c r="H61" t="s">
        <v>67</v>
      </c>
      <c r="P61" s="16">
        <v>45</v>
      </c>
      <c r="Q61" s="16">
        <v>45</v>
      </c>
      <c r="R61" s="16">
        <v>45</v>
      </c>
      <c r="S61" s="16">
        <v>45</v>
      </c>
      <c r="T61" s="16">
        <v>45</v>
      </c>
      <c r="U61" s="16">
        <v>45</v>
      </c>
      <c r="V61" s="16">
        <v>45</v>
      </c>
      <c r="W61" s="16">
        <v>45</v>
      </c>
    </row>
    <row r="62" spans="1:32" ht="0.95" customHeight="1">
      <c r="B62" s="12" t="s">
        <v>22</v>
      </c>
      <c r="L62" s="1"/>
      <c r="P62" s="1">
        <f>P61/2.31</f>
        <v>19.480519480519479</v>
      </c>
      <c r="Q62" s="1">
        <f t="shared" ref="Q62:W62" si="25">Q61/2.31</f>
        <v>19.480519480519479</v>
      </c>
      <c r="R62" s="1">
        <f t="shared" si="25"/>
        <v>19.480519480519479</v>
      </c>
      <c r="S62" s="1">
        <f t="shared" si="25"/>
        <v>19.480519480519479</v>
      </c>
      <c r="T62" s="1">
        <f t="shared" si="25"/>
        <v>19.480519480519479</v>
      </c>
      <c r="U62" s="1">
        <f t="shared" si="25"/>
        <v>19.480519480519479</v>
      </c>
      <c r="V62" s="1">
        <f t="shared" si="25"/>
        <v>19.480519480519479</v>
      </c>
      <c r="W62" s="1">
        <f t="shared" si="25"/>
        <v>19.480519480519479</v>
      </c>
    </row>
    <row r="63" spans="1:32">
      <c r="B63" s="12"/>
      <c r="H63" t="s">
        <v>58</v>
      </c>
      <c r="P63" s="1"/>
      <c r="Q63" s="1"/>
      <c r="R63" s="1"/>
      <c r="S63" s="1"/>
      <c r="T63" s="1"/>
      <c r="U63" s="1"/>
      <c r="V63" s="1"/>
      <c r="W63" s="1"/>
    </row>
    <row r="64" spans="1:32">
      <c r="B64" s="12"/>
      <c r="P64" s="1"/>
      <c r="Q64" s="1"/>
      <c r="R64" s="1"/>
      <c r="S64" s="1"/>
      <c r="T64" s="1"/>
      <c r="U64" s="1"/>
      <c r="V64" s="1"/>
      <c r="W64" s="1"/>
    </row>
    <row r="65" spans="2:23">
      <c r="B65" s="12"/>
      <c r="H65" s="2" t="s">
        <v>64</v>
      </c>
      <c r="P65" s="1"/>
      <c r="Q65" s="1"/>
      <c r="R65" s="1"/>
      <c r="S65" s="1"/>
      <c r="T65" s="1"/>
      <c r="U65" s="1"/>
      <c r="V65" s="1"/>
      <c r="W65" s="1"/>
    </row>
    <row r="66" spans="2:23">
      <c r="B66" s="12"/>
      <c r="H66" t="s">
        <v>60</v>
      </c>
      <c r="P66" s="15">
        <v>10</v>
      </c>
      <c r="Q66" s="1"/>
      <c r="R66" s="1"/>
      <c r="S66" s="1"/>
      <c r="T66" s="1"/>
      <c r="U66" s="1"/>
      <c r="V66" s="1"/>
      <c r="W66" s="1"/>
    </row>
    <row r="67" spans="2:23">
      <c r="B67" s="12"/>
      <c r="P67" s="1"/>
      <c r="Q67" s="1"/>
      <c r="R67" s="1"/>
      <c r="S67" s="1"/>
      <c r="T67" s="1"/>
      <c r="U67" s="1"/>
      <c r="V67" s="1"/>
      <c r="W67" s="1"/>
    </row>
    <row r="68" spans="2:23">
      <c r="B68" s="12"/>
      <c r="P68" s="1"/>
      <c r="Q68" s="1"/>
      <c r="R68" s="1"/>
      <c r="S68" s="1"/>
      <c r="T68" s="1"/>
      <c r="U68" s="1"/>
      <c r="V68" s="1"/>
      <c r="W68" s="1"/>
    </row>
    <row r="69" spans="2:23">
      <c r="B69" s="12"/>
      <c r="H69" s="2" t="s">
        <v>66</v>
      </c>
      <c r="L69" s="1"/>
      <c r="P69" s="8" t="s">
        <v>46</v>
      </c>
      <c r="Q69" s="8" t="s">
        <v>47</v>
      </c>
      <c r="R69" s="8" t="s">
        <v>48</v>
      </c>
      <c r="S69" s="8" t="s">
        <v>49</v>
      </c>
      <c r="T69" s="8" t="s">
        <v>50</v>
      </c>
      <c r="U69" s="8" t="s">
        <v>51</v>
      </c>
      <c r="V69" s="8" t="s">
        <v>52</v>
      </c>
      <c r="W69" s="8" t="s">
        <v>53</v>
      </c>
    </row>
    <row r="70" spans="2:23">
      <c r="B70" s="12"/>
      <c r="H70" s="23" t="s">
        <v>65</v>
      </c>
      <c r="P70" s="22"/>
      <c r="Q70" s="22">
        <v>0.32</v>
      </c>
      <c r="R70" s="22">
        <v>0.53</v>
      </c>
      <c r="S70" s="22">
        <v>0.68</v>
      </c>
      <c r="T70" s="22">
        <v>0.76</v>
      </c>
      <c r="U70" s="22">
        <v>0.78</v>
      </c>
      <c r="V70" s="22">
        <v>0.73</v>
      </c>
      <c r="W70" s="22">
        <v>0.57999999999999996</v>
      </c>
    </row>
    <row r="71" spans="2:23">
      <c r="B71" s="12"/>
      <c r="H71" t="s">
        <v>106</v>
      </c>
      <c r="P71" s="21"/>
      <c r="Q71" s="21"/>
      <c r="R71" s="21"/>
      <c r="S71" s="21"/>
      <c r="T71" s="21"/>
      <c r="U71" s="21"/>
      <c r="V71" s="21"/>
      <c r="W71" s="21"/>
    </row>
    <row r="72" spans="2:23">
      <c r="B72" s="12"/>
      <c r="P72" s="21"/>
      <c r="Q72" s="21"/>
      <c r="R72" s="21"/>
      <c r="S72" s="21"/>
      <c r="T72" s="21"/>
      <c r="U72" s="21"/>
      <c r="V72" s="21"/>
      <c r="W72" s="21"/>
    </row>
    <row r="73" spans="2:23">
      <c r="B73" s="12"/>
      <c r="H73" s="17" t="s">
        <v>59</v>
      </c>
      <c r="L73" s="1"/>
    </row>
    <row r="74" spans="2:23">
      <c r="B74" s="12"/>
      <c r="L74" s="1"/>
    </row>
    <row r="75" spans="2:23">
      <c r="B75" s="12"/>
      <c r="L75" s="1"/>
    </row>
    <row r="76" spans="2:23">
      <c r="B76" s="12"/>
      <c r="L76" s="1"/>
    </row>
    <row r="77" spans="2:23">
      <c r="B77" s="12"/>
      <c r="L77" s="1"/>
    </row>
    <row r="78" spans="2:23">
      <c r="B78" s="12"/>
      <c r="L78" s="1"/>
    </row>
    <row r="79" spans="2:23">
      <c r="I79" s="2"/>
      <c r="L79" s="1"/>
    </row>
    <row r="80" spans="2:23">
      <c r="B80" s="2" t="s">
        <v>7</v>
      </c>
      <c r="I80" s="2" t="s">
        <v>42</v>
      </c>
    </row>
    <row r="81" spans="2:9">
      <c r="B81" s="2"/>
      <c r="I81" s="2"/>
    </row>
    <row r="82" spans="2:9">
      <c r="I82" t="s">
        <v>43</v>
      </c>
    </row>
    <row r="83" spans="2:9">
      <c r="I83" t="s">
        <v>68</v>
      </c>
    </row>
    <row r="84" spans="2:9">
      <c r="I84" s="11" t="s">
        <v>69</v>
      </c>
    </row>
    <row r="85" spans="2:9">
      <c r="I85" s="11" t="s">
        <v>82</v>
      </c>
    </row>
    <row r="86" spans="2:9">
      <c r="I86" s="11" t="s">
        <v>83</v>
      </c>
    </row>
    <row r="87" spans="2:9">
      <c r="I87" s="11"/>
    </row>
    <row r="88" spans="2:9">
      <c r="I88" s="11" t="s">
        <v>70</v>
      </c>
    </row>
    <row r="89" spans="2:9">
      <c r="I89" s="11" t="s">
        <v>71</v>
      </c>
    </row>
    <row r="90" spans="2:9">
      <c r="I90" s="11" t="s">
        <v>72</v>
      </c>
    </row>
    <row r="91" spans="2:9">
      <c r="I91" s="11"/>
    </row>
    <row r="92" spans="2:9">
      <c r="I92" s="2" t="s">
        <v>73</v>
      </c>
    </row>
    <row r="93" spans="2:9">
      <c r="I93" s="2"/>
    </row>
    <row r="94" spans="2:9">
      <c r="I94" s="11" t="s">
        <v>74</v>
      </c>
    </row>
    <row r="95" spans="2:9">
      <c r="I95" s="11"/>
    </row>
    <row r="96" spans="2:9">
      <c r="I96" s="2" t="s">
        <v>75</v>
      </c>
    </row>
    <row r="97" spans="2:9">
      <c r="I97" s="11"/>
    </row>
    <row r="98" spans="2:9">
      <c r="B98" t="s">
        <v>23</v>
      </c>
      <c r="I98" t="s">
        <v>76</v>
      </c>
    </row>
    <row r="99" spans="2:9">
      <c r="B99" t="s">
        <v>28</v>
      </c>
      <c r="I99" t="s">
        <v>78</v>
      </c>
    </row>
    <row r="100" spans="2:9">
      <c r="B100" t="s">
        <v>29</v>
      </c>
      <c r="I100" t="s">
        <v>77</v>
      </c>
    </row>
    <row r="101" spans="2:9">
      <c r="B101" t="s">
        <v>30</v>
      </c>
      <c r="I101" t="s">
        <v>79</v>
      </c>
    </row>
    <row r="102" spans="2:9">
      <c r="B102" t="s">
        <v>31</v>
      </c>
      <c r="I102" t="s">
        <v>80</v>
      </c>
    </row>
    <row r="104" spans="2:9">
      <c r="I104" s="2" t="s">
        <v>81</v>
      </c>
    </row>
    <row r="106" spans="2:9">
      <c r="I106" t="s">
        <v>85</v>
      </c>
    </row>
    <row r="107" spans="2:9">
      <c r="I107" t="s">
        <v>84</v>
      </c>
    </row>
    <row r="108" spans="2:9">
      <c r="I108" t="s">
        <v>86</v>
      </c>
    </row>
    <row r="109" spans="2:9">
      <c r="I109" t="s">
        <v>87</v>
      </c>
    </row>
    <row r="111" spans="2:9">
      <c r="I111" t="s">
        <v>88</v>
      </c>
    </row>
    <row r="113" spans="9:9">
      <c r="I113" s="2" t="s">
        <v>89</v>
      </c>
    </row>
    <row r="115" spans="9:9">
      <c r="I115" t="s">
        <v>90</v>
      </c>
    </row>
    <row r="116" spans="9:9">
      <c r="I116" t="s">
        <v>91</v>
      </c>
    </row>
    <row r="118" spans="9:9">
      <c r="I118" s="2" t="s">
        <v>92</v>
      </c>
    </row>
    <row r="120" spans="9:9">
      <c r="I120" t="s">
        <v>93</v>
      </c>
    </row>
    <row r="121" spans="9:9">
      <c r="I121" t="s">
        <v>107</v>
      </c>
    </row>
    <row r="122" spans="9:9">
      <c r="I122" t="s">
        <v>96</v>
      </c>
    </row>
    <row r="124" spans="9:9">
      <c r="I124" s="17" t="s">
        <v>94</v>
      </c>
    </row>
    <row r="127" spans="9:9">
      <c r="I127" s="2" t="s">
        <v>95</v>
      </c>
    </row>
    <row r="129" spans="2:9">
      <c r="B129" t="s">
        <v>32</v>
      </c>
      <c r="I129" t="s">
        <v>99</v>
      </c>
    </row>
    <row r="130" spans="2:9">
      <c r="B130" t="s">
        <v>33</v>
      </c>
      <c r="I130" t="s">
        <v>97</v>
      </c>
    </row>
    <row r="131" spans="2:9">
      <c r="I131" t="s">
        <v>98</v>
      </c>
    </row>
    <row r="132" spans="2:9">
      <c r="I132" t="s">
        <v>108</v>
      </c>
    </row>
    <row r="134" spans="2:9">
      <c r="B134" t="s">
        <v>25</v>
      </c>
      <c r="I134" t="s">
        <v>100</v>
      </c>
    </row>
    <row r="135" spans="2:9">
      <c r="B135" t="s">
        <v>26</v>
      </c>
      <c r="I135" t="s">
        <v>101</v>
      </c>
    </row>
    <row r="136" spans="2:9">
      <c r="B136" t="s">
        <v>27</v>
      </c>
      <c r="I136" s="11" t="s">
        <v>109</v>
      </c>
    </row>
    <row r="137" spans="2:9">
      <c r="I137" s="11" t="s">
        <v>110</v>
      </c>
    </row>
    <row r="138" spans="2:9">
      <c r="I138" s="11"/>
    </row>
    <row r="139" spans="2:9">
      <c r="I139" s="11" t="s">
        <v>102</v>
      </c>
    </row>
    <row r="140" spans="2:9">
      <c r="I140" s="11" t="s">
        <v>104</v>
      </c>
    </row>
    <row r="141" spans="2:9">
      <c r="I141" s="11" t="s">
        <v>103</v>
      </c>
    </row>
    <row r="142" spans="2:9">
      <c r="I142" s="11"/>
    </row>
    <row r="143" spans="2:9">
      <c r="I143" s="11"/>
    </row>
    <row r="144" spans="2:9">
      <c r="I144" t="s">
        <v>105</v>
      </c>
    </row>
    <row r="146" spans="9:15">
      <c r="I146" s="14" t="s">
        <v>112</v>
      </c>
      <c r="O146" s="14"/>
    </row>
  </sheetData>
  <phoneticPr fontId="0" type="noConversion"/>
  <hyperlinks>
    <hyperlink ref="I146" r:id="rId1"/>
    <hyperlink ref="O5" r:id="rId2"/>
  </hyperlinks>
  <pageMargins left="0.75" right="0.75" top="1" bottom="1" header="0.5" footer="0.5"/>
  <pageSetup orientation="portrait" horizontalDpi="4294967293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HPSA</vt:lpstr>
      <vt:lpstr>Level Control</vt:lpstr>
      <vt:lpstr>Pump Down</vt:lpstr>
      <vt:lpstr>HPSA!Print_Area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2012-04-09T15:52:27Z</dcterms:modified>
</cp:coreProperties>
</file>