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255" windowWidth="13095" windowHeight="8310"/>
  </bookViews>
  <sheets>
    <sheet name="VSPA" sheetId="1" r:id="rId1"/>
    <sheet name="VFD Control" sheetId="6" r:id="rId2"/>
  </sheets>
  <definedNames>
    <definedName name="_xlnm.Print_Area" localSheetId="0">VSPA!$I$80:$X$151</definedName>
  </definedNames>
  <calcPr calcId="125725"/>
</workbook>
</file>

<file path=xl/calcChain.xml><?xml version="1.0" encoding="utf-8"?>
<calcChain xmlns="http://schemas.openxmlformats.org/spreadsheetml/2006/main">
  <c r="C52" i="1"/>
  <c r="H52"/>
  <c r="C51"/>
  <c r="H51"/>
  <c r="C50"/>
  <c r="H50"/>
  <c r="C49"/>
  <c r="H49"/>
  <c r="C48"/>
  <c r="H48"/>
  <c r="C47"/>
  <c r="H47"/>
  <c r="C46"/>
  <c r="H46"/>
  <c r="C45"/>
  <c r="H45"/>
  <c r="C44"/>
  <c r="H44"/>
  <c r="C43"/>
  <c r="H43"/>
  <c r="C42"/>
  <c r="H42"/>
  <c r="C41"/>
  <c r="H41"/>
  <c r="C40"/>
  <c r="H40"/>
  <c r="C39"/>
  <c r="H39"/>
  <c r="C38"/>
  <c r="H38"/>
  <c r="C37"/>
  <c r="H37"/>
  <c r="C36"/>
  <c r="H36"/>
  <c r="C35"/>
  <c r="H35"/>
  <c r="C34"/>
  <c r="H34"/>
  <c r="C33"/>
  <c r="H33"/>
  <c r="C32"/>
  <c r="H32"/>
  <c r="C31"/>
  <c r="H31"/>
  <c r="C30"/>
  <c r="H30"/>
  <c r="C29"/>
  <c r="H29"/>
  <c r="C28"/>
  <c r="H28"/>
  <c r="C27"/>
  <c r="H27"/>
  <c r="C26"/>
  <c r="H26"/>
  <c r="C25"/>
  <c r="H25"/>
  <c r="C24"/>
  <c r="H24"/>
  <c r="C23"/>
  <c r="H23"/>
  <c r="C22"/>
  <c r="AF25"/>
  <c r="AF52"/>
  <c r="D52"/>
  <c r="E52"/>
  <c r="AE25"/>
  <c r="AE52"/>
  <c r="AD25"/>
  <c r="AD52"/>
  <c r="AC25"/>
  <c r="AC52"/>
  <c r="AB25"/>
  <c r="AB52"/>
  <c r="AA25"/>
  <c r="AA52"/>
  <c r="Z25"/>
  <c r="Z52"/>
  <c r="Y25"/>
  <c r="Y52"/>
  <c r="D47"/>
  <c r="W47"/>
  <c r="W61"/>
  <c r="D42"/>
  <c r="E42"/>
  <c r="D37"/>
  <c r="W37"/>
  <c r="W59"/>
  <c r="D32"/>
  <c r="E32"/>
  <c r="D27"/>
  <c r="W27"/>
  <c r="W57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AF60"/>
  <c r="O52"/>
  <c r="W52"/>
  <c r="W62"/>
  <c r="N52"/>
  <c r="V52"/>
  <c r="M52"/>
  <c r="U52"/>
  <c r="U62"/>
  <c r="L52"/>
  <c r="T52"/>
  <c r="K52"/>
  <c r="S52"/>
  <c r="S62"/>
  <c r="J52"/>
  <c r="R52"/>
  <c r="Q52"/>
  <c r="I52"/>
  <c r="P52"/>
  <c r="O47"/>
  <c r="N47"/>
  <c r="M47"/>
  <c r="L47"/>
  <c r="K47"/>
  <c r="J47"/>
  <c r="Q47"/>
  <c r="Q61"/>
  <c r="I47"/>
  <c r="P47"/>
  <c r="O42"/>
  <c r="W42"/>
  <c r="W60"/>
  <c r="N42"/>
  <c r="V42"/>
  <c r="M42"/>
  <c r="U42"/>
  <c r="U60"/>
  <c r="L42"/>
  <c r="T42"/>
  <c r="K42"/>
  <c r="S42"/>
  <c r="S60"/>
  <c r="J42"/>
  <c r="R42"/>
  <c r="I42"/>
  <c r="O37"/>
  <c r="N37"/>
  <c r="M37"/>
  <c r="L37"/>
  <c r="K37"/>
  <c r="J37"/>
  <c r="Q37"/>
  <c r="Q59"/>
  <c r="I37"/>
  <c r="P37"/>
  <c r="O32"/>
  <c r="W32"/>
  <c r="W58"/>
  <c r="N32"/>
  <c r="V32"/>
  <c r="M32"/>
  <c r="U32"/>
  <c r="U58"/>
  <c r="L32"/>
  <c r="T32"/>
  <c r="K32"/>
  <c r="S32"/>
  <c r="S58"/>
  <c r="J32"/>
  <c r="R32"/>
  <c r="I32"/>
  <c r="P27"/>
  <c r="O27"/>
  <c r="N27"/>
  <c r="M27"/>
  <c r="U27"/>
  <c r="U57"/>
  <c r="L27"/>
  <c r="T27"/>
  <c r="K27"/>
  <c r="S27"/>
  <c r="S57"/>
  <c r="J27"/>
  <c r="R27"/>
  <c r="I27"/>
  <c r="W65"/>
  <c r="V65"/>
  <c r="U65"/>
  <c r="T65"/>
  <c r="S65"/>
  <c r="R65"/>
  <c r="Q65"/>
  <c r="P65"/>
  <c r="V62"/>
  <c r="T62"/>
  <c r="R62"/>
  <c r="Q62"/>
  <c r="P62"/>
  <c r="P61"/>
  <c r="V60"/>
  <c r="T60"/>
  <c r="R60"/>
  <c r="P59"/>
  <c r="V58"/>
  <c r="T58"/>
  <c r="R58"/>
  <c r="T57"/>
  <c r="R57"/>
  <c r="P57"/>
  <c r="W56"/>
  <c r="V56"/>
  <c r="U56"/>
  <c r="T56"/>
  <c r="S56"/>
  <c r="R56"/>
  <c r="Q56"/>
  <c r="P56"/>
  <c r="D23"/>
  <c r="E23"/>
  <c r="D24"/>
  <c r="E24"/>
  <c r="D25"/>
  <c r="E25"/>
  <c r="D26"/>
  <c r="E26"/>
  <c r="D28"/>
  <c r="E28"/>
  <c r="D29"/>
  <c r="E29"/>
  <c r="D30"/>
  <c r="E30"/>
  <c r="D31"/>
  <c r="E31"/>
  <c r="D33"/>
  <c r="E33"/>
  <c r="D34"/>
  <c r="E34"/>
  <c r="D35"/>
  <c r="E35"/>
  <c r="D36"/>
  <c r="E36"/>
  <c r="D38"/>
  <c r="E38"/>
  <c r="D39"/>
  <c r="E39"/>
  <c r="D40"/>
  <c r="E40"/>
  <c r="D41"/>
  <c r="E41"/>
  <c r="D43"/>
  <c r="E43"/>
  <c r="D44"/>
  <c r="E44"/>
  <c r="D45"/>
  <c r="E45"/>
  <c r="D46"/>
  <c r="E46"/>
  <c r="D48"/>
  <c r="E48"/>
  <c r="D49"/>
  <c r="E49"/>
  <c r="D50"/>
  <c r="E50"/>
  <c r="D51"/>
  <c r="E51"/>
  <c r="O51"/>
  <c r="O50"/>
  <c r="O49"/>
  <c r="O48"/>
  <c r="O46"/>
  <c r="O45"/>
  <c r="O44"/>
  <c r="O43"/>
  <c r="O41"/>
  <c r="O40"/>
  <c r="O39"/>
  <c r="O38"/>
  <c r="O36"/>
  <c r="O35"/>
  <c r="O34"/>
  <c r="O33"/>
  <c r="O31"/>
  <c r="O30"/>
  <c r="O29"/>
  <c r="O28"/>
  <c r="O26"/>
  <c r="O25"/>
  <c r="O24"/>
  <c r="N51"/>
  <c r="N50"/>
  <c r="N49"/>
  <c r="N48"/>
  <c r="N46"/>
  <c r="N45"/>
  <c r="N44"/>
  <c r="N43"/>
  <c r="N41"/>
  <c r="N40"/>
  <c r="N39"/>
  <c r="N38"/>
  <c r="N36"/>
  <c r="N35"/>
  <c r="N34"/>
  <c r="N33"/>
  <c r="N31"/>
  <c r="N30"/>
  <c r="N29"/>
  <c r="N28"/>
  <c r="N26"/>
  <c r="N25"/>
  <c r="N24"/>
  <c r="M51"/>
  <c r="M50"/>
  <c r="M49"/>
  <c r="M48"/>
  <c r="M46"/>
  <c r="M45"/>
  <c r="M44"/>
  <c r="M43"/>
  <c r="M41"/>
  <c r="M40"/>
  <c r="M39"/>
  <c r="M38"/>
  <c r="M36"/>
  <c r="M35"/>
  <c r="M34"/>
  <c r="M33"/>
  <c r="M31"/>
  <c r="M30"/>
  <c r="M29"/>
  <c r="M28"/>
  <c r="M26"/>
  <c r="M25"/>
  <c r="M24"/>
  <c r="O23"/>
  <c r="N23"/>
  <c r="M23"/>
  <c r="W51"/>
  <c r="W50"/>
  <c r="W49"/>
  <c r="W48"/>
  <c r="W46"/>
  <c r="W45"/>
  <c r="W44"/>
  <c r="W43"/>
  <c r="W41"/>
  <c r="W40"/>
  <c r="W39"/>
  <c r="W38"/>
  <c r="W36"/>
  <c r="W35"/>
  <c r="W34"/>
  <c r="W33"/>
  <c r="W31"/>
  <c r="W30"/>
  <c r="W29"/>
  <c r="W28"/>
  <c r="W26"/>
  <c r="W25"/>
  <c r="W24"/>
  <c r="V51"/>
  <c r="V50"/>
  <c r="V49"/>
  <c r="V48"/>
  <c r="V46"/>
  <c r="V45"/>
  <c r="V44"/>
  <c r="V43"/>
  <c r="V41"/>
  <c r="V40"/>
  <c r="V39"/>
  <c r="V38"/>
  <c r="V36"/>
  <c r="V35"/>
  <c r="V34"/>
  <c r="V33"/>
  <c r="V31"/>
  <c r="V30"/>
  <c r="V29"/>
  <c r="V28"/>
  <c r="V26"/>
  <c r="V25"/>
  <c r="V24"/>
  <c r="U51"/>
  <c r="U50"/>
  <c r="U49"/>
  <c r="U48"/>
  <c r="U46"/>
  <c r="U45"/>
  <c r="U44"/>
  <c r="U43"/>
  <c r="U41"/>
  <c r="U40"/>
  <c r="U39"/>
  <c r="U38"/>
  <c r="U36"/>
  <c r="U35"/>
  <c r="U34"/>
  <c r="U33"/>
  <c r="U31"/>
  <c r="U30"/>
  <c r="U29"/>
  <c r="U28"/>
  <c r="U26"/>
  <c r="U25"/>
  <c r="U24"/>
  <c r="W23"/>
  <c r="V23"/>
  <c r="U23"/>
  <c r="T23"/>
  <c r="L23"/>
  <c r="S23"/>
  <c r="K23"/>
  <c r="R23"/>
  <c r="J23"/>
  <c r="Q23"/>
  <c r="I23"/>
  <c r="P51"/>
  <c r="P50"/>
  <c r="P49"/>
  <c r="P48"/>
  <c r="P46"/>
  <c r="P45"/>
  <c r="P44"/>
  <c r="P43"/>
  <c r="P41"/>
  <c r="P40"/>
  <c r="P39"/>
  <c r="P38"/>
  <c r="P36"/>
  <c r="P35"/>
  <c r="P34"/>
  <c r="P33"/>
  <c r="P31"/>
  <c r="P30"/>
  <c r="P29"/>
  <c r="P28"/>
  <c r="P26"/>
  <c r="P25"/>
  <c r="P24"/>
  <c r="P23"/>
  <c r="Q28"/>
  <c r="Q29"/>
  <c r="Q30"/>
  <c r="Q31"/>
  <c r="Q33"/>
  <c r="Q34"/>
  <c r="Q35"/>
  <c r="Q36"/>
  <c r="Q38"/>
  <c r="Q39"/>
  <c r="Q40"/>
  <c r="Q41"/>
  <c r="Q43"/>
  <c r="Q44"/>
  <c r="Q45"/>
  <c r="Q46"/>
  <c r="Q48"/>
  <c r="Q49"/>
  <c r="Q50"/>
  <c r="Q51"/>
  <c r="T51"/>
  <c r="T50"/>
  <c r="T49"/>
  <c r="T48"/>
  <c r="T46"/>
  <c r="T45"/>
  <c r="T44"/>
  <c r="T43"/>
  <c r="T41"/>
  <c r="T40"/>
  <c r="T39"/>
  <c r="T38"/>
  <c r="T36"/>
  <c r="T35"/>
  <c r="T34"/>
  <c r="T33"/>
  <c r="T31"/>
  <c r="T30"/>
  <c r="T29"/>
  <c r="T28"/>
  <c r="T26"/>
  <c r="T25"/>
  <c r="T24"/>
  <c r="S51"/>
  <c r="S50"/>
  <c r="S49"/>
  <c r="S48"/>
  <c r="S46"/>
  <c r="S45"/>
  <c r="S44"/>
  <c r="S43"/>
  <c r="S41"/>
  <c r="S40"/>
  <c r="S39"/>
  <c r="S38"/>
  <c r="S36"/>
  <c r="S35"/>
  <c r="S34"/>
  <c r="S33"/>
  <c r="S31"/>
  <c r="S30"/>
  <c r="S29"/>
  <c r="S28"/>
  <c r="S26"/>
  <c r="S25"/>
  <c r="S24"/>
  <c r="R51"/>
  <c r="R50"/>
  <c r="R49"/>
  <c r="R48"/>
  <c r="R46"/>
  <c r="R45"/>
  <c r="R44"/>
  <c r="R43"/>
  <c r="R41"/>
  <c r="R40"/>
  <c r="R39"/>
  <c r="R38"/>
  <c r="R36"/>
  <c r="R35"/>
  <c r="R34"/>
  <c r="R33"/>
  <c r="R31"/>
  <c r="R30"/>
  <c r="R29"/>
  <c r="R28"/>
  <c r="R26"/>
  <c r="R25"/>
  <c r="R24"/>
  <c r="I25"/>
  <c r="I26"/>
  <c r="I28"/>
  <c r="I29"/>
  <c r="I30"/>
  <c r="I31"/>
  <c r="I33"/>
  <c r="I34"/>
  <c r="I35"/>
  <c r="I36"/>
  <c r="I38"/>
  <c r="I39"/>
  <c r="I40"/>
  <c r="I41"/>
  <c r="I43"/>
  <c r="I44"/>
  <c r="I45"/>
  <c r="I46"/>
  <c r="I48"/>
  <c r="I49"/>
  <c r="I50"/>
  <c r="I51"/>
  <c r="L51"/>
  <c r="L50"/>
  <c r="L49"/>
  <c r="L48"/>
  <c r="L46"/>
  <c r="L45"/>
  <c r="L44"/>
  <c r="L43"/>
  <c r="L41"/>
  <c r="L40"/>
  <c r="L39"/>
  <c r="L38"/>
  <c r="L36"/>
  <c r="L35"/>
  <c r="L34"/>
  <c r="L33"/>
  <c r="L31"/>
  <c r="L30"/>
  <c r="L29"/>
  <c r="L28"/>
  <c r="L26"/>
  <c r="L25"/>
  <c r="L24"/>
  <c r="K51"/>
  <c r="K50"/>
  <c r="K49"/>
  <c r="K48"/>
  <c r="K46"/>
  <c r="K45"/>
  <c r="K44"/>
  <c r="K43"/>
  <c r="K41"/>
  <c r="K40"/>
  <c r="K39"/>
  <c r="K38"/>
  <c r="K36"/>
  <c r="K35"/>
  <c r="K34"/>
  <c r="K33"/>
  <c r="K31"/>
  <c r="K30"/>
  <c r="K29"/>
  <c r="K28"/>
  <c r="K26"/>
  <c r="K25"/>
  <c r="K24"/>
  <c r="J51"/>
  <c r="J50"/>
  <c r="J49"/>
  <c r="J48"/>
  <c r="J46"/>
  <c r="J45"/>
  <c r="J44"/>
  <c r="J43"/>
  <c r="J41"/>
  <c r="J40"/>
  <c r="J39"/>
  <c r="J38"/>
  <c r="J36"/>
  <c r="J35"/>
  <c r="J34"/>
  <c r="J33"/>
  <c r="J31"/>
  <c r="J30"/>
  <c r="J29"/>
  <c r="J28"/>
  <c r="J26"/>
  <c r="J25"/>
  <c r="J24"/>
  <c r="Q26"/>
  <c r="Q25"/>
  <c r="Q24"/>
  <c r="I24"/>
  <c r="AF32"/>
  <c r="AD32"/>
  <c r="AB32"/>
  <c r="Z32"/>
  <c r="AF42"/>
  <c r="AD42"/>
  <c r="AB42"/>
  <c r="Z42"/>
  <c r="Q27"/>
  <c r="Q57"/>
  <c r="V27"/>
  <c r="V57"/>
  <c r="P32"/>
  <c r="P58"/>
  <c r="Q32"/>
  <c r="Q58"/>
  <c r="R37"/>
  <c r="R59"/>
  <c r="S37"/>
  <c r="S59"/>
  <c r="T37"/>
  <c r="T59"/>
  <c r="U37"/>
  <c r="U59"/>
  <c r="V37"/>
  <c r="V59"/>
  <c r="P42"/>
  <c r="P60"/>
  <c r="Q42"/>
  <c r="Q60"/>
  <c r="R47"/>
  <c r="R61"/>
  <c r="S47"/>
  <c r="S61"/>
  <c r="T47"/>
  <c r="T61"/>
  <c r="U47"/>
  <c r="U61"/>
  <c r="V47"/>
  <c r="V61"/>
  <c r="AA27"/>
  <c r="AE27"/>
  <c r="E27"/>
  <c r="Y32"/>
  <c r="AA32"/>
  <c r="AC32"/>
  <c r="AE32"/>
  <c r="E37"/>
  <c r="Y42"/>
  <c r="AA42"/>
  <c r="AC42"/>
  <c r="AE42"/>
  <c r="AA47"/>
  <c r="AE47"/>
  <c r="E47"/>
  <c r="AF37"/>
  <c r="AD37"/>
  <c r="AB37"/>
  <c r="Z37"/>
  <c r="AF47"/>
  <c r="AD47"/>
  <c r="AB47"/>
  <c r="Z47"/>
  <c r="AF27"/>
  <c r="AD27"/>
  <c r="AB27"/>
  <c r="Z27"/>
  <c r="AC37"/>
  <c r="Y37"/>
  <c r="AC47"/>
  <c r="Y47"/>
  <c r="AE37"/>
  <c r="AA37"/>
  <c r="AC27"/>
  <c r="Y27"/>
</calcChain>
</file>

<file path=xl/sharedStrings.xml><?xml version="1.0" encoding="utf-8"?>
<sst xmlns="http://schemas.openxmlformats.org/spreadsheetml/2006/main" count="103" uniqueCount="94">
  <si>
    <t>Q1</t>
  </si>
  <si>
    <t>Q2</t>
  </si>
  <si>
    <t>Q3</t>
  </si>
  <si>
    <t>Q4</t>
  </si>
  <si>
    <t>Q5</t>
  </si>
  <si>
    <t>AFFINITY LAW CALCULATOR</t>
  </si>
  <si>
    <t>H1</t>
  </si>
  <si>
    <t>H2</t>
  </si>
  <si>
    <t>H3</t>
  </si>
  <si>
    <t>H4</t>
  </si>
  <si>
    <t>H5</t>
  </si>
  <si>
    <t>Q6</t>
  </si>
  <si>
    <t>H6</t>
  </si>
  <si>
    <t>Q7</t>
  </si>
  <si>
    <t>H7</t>
  </si>
  <si>
    <t>Q8</t>
  </si>
  <si>
    <t>H8</t>
  </si>
  <si>
    <t>INSTRUCTIONS:</t>
  </si>
  <si>
    <t>Enter a motor speed for 60 Hz</t>
  </si>
  <si>
    <r>
      <t xml:space="preserve">ENTER RPM IN CELL </t>
    </r>
    <r>
      <rPr>
        <sz val="10"/>
        <color indexed="10"/>
        <rFont val="Arial"/>
        <family val="2"/>
      </rPr>
      <t>B22</t>
    </r>
  </si>
  <si>
    <t>operation in the cell with the</t>
  </si>
  <si>
    <t>yellow background and motor</t>
  </si>
  <si>
    <t>speeds at the lower frequencies</t>
  </si>
  <si>
    <t xml:space="preserve">will be displayed.  Note that the </t>
  </si>
  <si>
    <t>SH1</t>
  </si>
  <si>
    <t>SH2</t>
  </si>
  <si>
    <t>SH3</t>
  </si>
  <si>
    <t>SH4</t>
  </si>
  <si>
    <t>SH5</t>
  </si>
  <si>
    <t>SH6</t>
  </si>
  <si>
    <t>SH7</t>
  </si>
  <si>
    <t>SH8</t>
  </si>
  <si>
    <t>Frequency and pump speed are synonymous, so the actual speed of the pump is not important.  What is important is the</t>
  </si>
  <si>
    <t xml:space="preserve">frequency (or speed) range.  It is this range that dictates the potential power savings attainable by the application when </t>
  </si>
  <si>
    <t>operating in a variable speed mode.</t>
  </si>
  <si>
    <t>Step 1</t>
  </si>
  <si>
    <t>Step 2</t>
  </si>
  <si>
    <t>unless the pump will operate to the far left of the curve.  Corresponding flows and heads are calculated for each point from</t>
  </si>
  <si>
    <t>beneath Q1 - Q8 and the corresponding heads are entered beneath H1 - H8.  It is not necessary to begin with shutoff head</t>
  </si>
  <si>
    <t>Step 3</t>
  </si>
  <si>
    <t>Step 4</t>
  </si>
  <si>
    <t>The Example</t>
  </si>
  <si>
    <t xml:space="preserve">Scroll down to line 80 for more detailed instructions. </t>
  </si>
  <si>
    <t>correspond to the flows in Q1 - Q8. (See Instructions below)</t>
  </si>
  <si>
    <t>Follow the four steps below to view the potential power savings of a centrifugal pump operating under VFD control.</t>
  </si>
  <si>
    <t>enter the last point multiple times.  For example if you have only six points, enter the data in Q6/H6 again in both Q7/H7</t>
  </si>
  <si>
    <r>
      <t>(</t>
    </r>
    <r>
      <rPr>
        <sz val="10"/>
        <color indexed="10"/>
        <rFont val="Arial"/>
        <family val="2"/>
      </rPr>
      <t>*</t>
    </r>
    <r>
      <rPr>
        <sz val="10"/>
        <rFont val="Arial"/>
      </rPr>
      <t>See instructions below when entering fewer than eight points)</t>
    </r>
  </si>
  <si>
    <t>and Q8/H8.  The same will hold true for Steps 3 &amp; 4.</t>
  </si>
  <si>
    <t>Note also that the hydraulic efficiency of any flow / head point moves to the left as frequency and therefore pump speed is</t>
  </si>
  <si>
    <t>http://www.pumped101.com</t>
  </si>
  <si>
    <r>
      <t>3)</t>
    </r>
    <r>
      <rPr>
        <sz val="10"/>
        <rFont val="Arial"/>
      </rPr>
      <t xml:space="preserve">  To plot a constant or variable system curve, enter the</t>
    </r>
  </si>
  <si>
    <t>(See instructions below)</t>
  </si>
  <si>
    <t>Click on the "VFD Control" tab to view pump performance.</t>
  </si>
  <si>
    <t>Power Calculations</t>
  </si>
  <si>
    <t>VSPA Instructions</t>
  </si>
  <si>
    <t>The Variable Speed Performance Analyzer (VSPA) allows you to compare the operating frequency range of a given pump</t>
  </si>
  <si>
    <t xml:space="preserve">to the system conditions it must match in various pumping applications. </t>
  </si>
  <si>
    <t>P 1</t>
  </si>
  <si>
    <t>P 2</t>
  </si>
  <si>
    <t>P 3</t>
  </si>
  <si>
    <t>P 4</t>
  </si>
  <si>
    <t>P 5</t>
  </si>
  <si>
    <t>P 6</t>
  </si>
  <si>
    <t>P 7</t>
  </si>
  <si>
    <t>P 8</t>
  </si>
  <si>
    <r>
      <t xml:space="preserve">xy intercept on the head / capacity curves is the power required at that point.  </t>
    </r>
    <r>
      <rPr>
        <sz val="10"/>
        <color indexed="10"/>
        <rFont val="Arial"/>
        <family val="2"/>
      </rPr>
      <t>*</t>
    </r>
    <r>
      <rPr>
        <sz val="10"/>
        <rFont val="Arial"/>
      </rPr>
      <t>If you wish to enter fewer than eight points,</t>
    </r>
  </si>
  <si>
    <t>be used since power is calculated via the affinity laws.</t>
  </si>
  <si>
    <t>To generate a system curve, enter the system head for each flow point beneath SH1 - SH8.</t>
  </si>
  <si>
    <t>curve.  Enter the power requirement for flows Q1 - Q8 beneath P1 - P 8.  If Q1 is zero,  leave P1 blank.  Follow the instructions above for fewer</t>
  </si>
  <si>
    <t>than eight points.</t>
  </si>
  <si>
    <t xml:space="preserve">are in meters.  Power at each H/Q point is in kw. The system curve consists of both static and friction head. </t>
  </si>
  <si>
    <t>by the lower frequency curves and migrates to the left as frequency (speed) is decreased.  For example, the third H/Q point</t>
  </si>
  <si>
    <r>
      <t>1)</t>
    </r>
    <r>
      <rPr>
        <sz val="10"/>
        <rFont val="Arial"/>
      </rPr>
      <t xml:space="preserve"> Enter the chart title in yellow box # 1</t>
    </r>
  </si>
  <si>
    <r>
      <t xml:space="preserve">    </t>
    </r>
    <r>
      <rPr>
        <sz val="10"/>
        <rFont val="Arial"/>
        <family val="2"/>
      </rPr>
      <t>Enter the flow units in yellow box # 2</t>
    </r>
  </si>
  <si>
    <t xml:space="preserve">    Enter the head units in yellow box # 3</t>
  </si>
  <si>
    <t xml:space="preserve">    Enter the power uints in yellow box # 4</t>
  </si>
  <si>
    <t>Flow = M3/hr</t>
  </si>
  <si>
    <t>Head = Meters</t>
  </si>
  <si>
    <t>Power = kw</t>
  </si>
  <si>
    <t>Enter the chart title and units of measure as you would like them to appear on the chart. Any units of flow and head may</t>
  </si>
  <si>
    <t>Variable Speed Performance Analyzer  60 Hertz  with "Auto Plot"</t>
  </si>
  <si>
    <t>Auto Plot requires that you enter eight, 60 Hz operating points in the row with the yellow background.  Flows are entered</t>
  </si>
  <si>
    <t>59 - 30 Hz, however, Auto Plot displays the curves in 5hz increments (i.e. 55, 50, 45, etc).  The labels displayed at each</t>
  </si>
  <si>
    <t>PPSA calculates the power required at each major flow point on each of the lower frequency cuves based on the values entered for 60hz</t>
  </si>
  <si>
    <t>Aurora 5X6X12   12" Trim   1750RPM</t>
  </si>
  <si>
    <t>The example included is an Aurora 5X6X12 operating at 1750 RPM.  The flow points entered are 45 - 363 M3/hr and the associated heads</t>
  </si>
  <si>
    <r>
      <t>2)</t>
    </r>
    <r>
      <rPr>
        <sz val="10"/>
        <rFont val="Arial"/>
      </rPr>
      <t xml:space="preserve">  Enter eight 60 hertz flows In Q1 - Q8  </t>
    </r>
    <r>
      <rPr>
        <sz val="10"/>
        <color indexed="10"/>
        <rFont val="Arial"/>
        <family val="2"/>
      </rPr>
      <t>(Cells H22 - O22)</t>
    </r>
  </si>
  <si>
    <r>
      <t xml:space="preserve">Enter the corresponding heads in H1 - H8  </t>
    </r>
    <r>
      <rPr>
        <sz val="10"/>
        <color indexed="10"/>
        <rFont val="Arial"/>
        <family val="2"/>
      </rPr>
      <t>(Cells P22 - W22)</t>
    </r>
  </si>
  <si>
    <r>
      <t xml:space="preserve">system heads in SH1 - SH8 </t>
    </r>
    <r>
      <rPr>
        <sz val="10"/>
        <color indexed="10"/>
        <rFont val="Arial"/>
        <family val="2"/>
      </rPr>
      <t>(Cells P64 - W64)</t>
    </r>
    <r>
      <rPr>
        <sz val="10"/>
        <rFont val="Arial"/>
        <family val="2"/>
      </rPr>
      <t xml:space="preserve"> that</t>
    </r>
  </si>
  <si>
    <r>
      <t>(Cells P70 - W70)</t>
    </r>
    <r>
      <rPr>
        <sz val="10"/>
        <rFont val="Arial"/>
      </rPr>
      <t xml:space="preserve"> that correspond to the flows in Q1 - Q8</t>
    </r>
  </si>
  <si>
    <r>
      <t>4)</t>
    </r>
    <r>
      <rPr>
        <sz val="10"/>
        <rFont val="Arial"/>
      </rPr>
      <t xml:space="preserve">  Enter the pump's power requirements in P1 - P8</t>
    </r>
  </si>
  <si>
    <t>reduced.  The peak hydraulic efficiency of 84% occurs at 1200 M3/hr.  This efficiency follows the H/Q isomer that is generated by the</t>
  </si>
  <si>
    <t>from the right on each of the curves has an efficiency of 84%.  The isomers generated by the other 60hz H/Q points also follow this rule.</t>
  </si>
  <si>
    <t xml:space="preserve">Joe Evans, Ph.D   1/12/09    </t>
  </si>
</sst>
</file>

<file path=xl/styles.xml><?xml version="1.0" encoding="utf-8"?>
<styleSheet xmlns="http://schemas.openxmlformats.org/spreadsheetml/2006/main">
  <numFmts count="2">
    <numFmt numFmtId="165" formatCode="0.0"/>
    <numFmt numFmtId="166" formatCode="0.0%"/>
  </numFmts>
  <fonts count="10">
    <font>
      <sz val="10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sz val="12"/>
      <color indexed="48"/>
      <name val="Arial"/>
      <family val="2"/>
    </font>
    <font>
      <sz val="10"/>
      <color indexed="12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2" borderId="0" xfId="0" applyNumberFormat="1" applyFill="1"/>
    <xf numFmtId="166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0" xfId="1" applyAlignment="1" applyProtection="1"/>
    <xf numFmtId="0" fontId="8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0" fillId="0" borderId="0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/>
    <xf numFmtId="0" fontId="0" fillId="2" borderId="2" xfId="0" applyFill="1" applyBorder="1"/>
    <xf numFmtId="165" fontId="0" fillId="2" borderId="4" xfId="0" applyNumberFormat="1" applyFill="1" applyBorder="1" applyAlignment="1">
      <alignment horizontal="center"/>
    </xf>
    <xf numFmtId="165" fontId="0" fillId="3" borderId="0" xfId="0" applyNumberFormat="1" applyFill="1"/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496659242761692E-2"/>
          <c:y val="0.11745513866231648"/>
          <c:w val="0.81737193763919824"/>
          <c:h val="0.75693311582381728"/>
        </c:manualLayout>
      </c:layout>
      <c:scatterChart>
        <c:scatterStyle val="smoothMarker"/>
        <c:ser>
          <c:idx val="0"/>
          <c:order val="0"/>
          <c:tx>
            <c:v>60hz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VSPA!$Y$25</c:f>
                  <c:strCache>
                    <c:ptCount val="1"/>
                    <c:pt idx="0">
                      <c:v>17.6</c:v>
                    </c:pt>
                  </c:strCache>
                </c:strRef>
              </c:tx>
              <c:dLblPos val="r"/>
            </c:dLbl>
            <c:dLbl>
              <c:idx val="1"/>
              <c:layout/>
              <c:tx>
                <c:strRef>
                  <c:f>VSPA!$Z$25</c:f>
                  <c:strCache>
                    <c:ptCount val="1"/>
                    <c:pt idx="0">
                      <c:v>22.3</c:v>
                    </c:pt>
                  </c:strCache>
                </c:strRef>
              </c:tx>
              <c:dLblPos val="r"/>
            </c:dLbl>
            <c:dLbl>
              <c:idx val="2"/>
              <c:layout/>
              <c:tx>
                <c:strRef>
                  <c:f>VSPA!$AA$25</c:f>
                  <c:strCache>
                    <c:ptCount val="1"/>
                    <c:pt idx="0">
                      <c:v>25.9</c:v>
                    </c:pt>
                  </c:strCache>
                </c:strRef>
              </c:tx>
              <c:dLblPos val="r"/>
            </c:dLbl>
            <c:dLbl>
              <c:idx val="3"/>
              <c:layout/>
              <c:tx>
                <c:strRef>
                  <c:f>VSPA!$AB$25</c:f>
                  <c:strCache>
                    <c:ptCount val="1"/>
                    <c:pt idx="0">
                      <c:v>30.8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</c:dLbl>
            <c:dLbl>
              <c:idx val="4"/>
              <c:layout/>
              <c:tx>
                <c:strRef>
                  <c:f>VSPA!$AC$25</c:f>
                  <c:strCache>
                    <c:ptCount val="1"/>
                    <c:pt idx="0">
                      <c:v>34.4</c:v>
                    </c:pt>
                  </c:strCache>
                </c:strRef>
              </c:tx>
              <c:dLblPos val="r"/>
            </c:dLbl>
            <c:dLbl>
              <c:idx val="5"/>
              <c:layout/>
              <c:tx>
                <c:strRef>
                  <c:f>VSPA!$AD$25</c:f>
                  <c:strCache>
                    <c:ptCount val="1"/>
                    <c:pt idx="0">
                      <c:v>39.0</c:v>
                    </c:pt>
                  </c:strCache>
                </c:strRef>
              </c:tx>
              <c:dLblPos val="r"/>
            </c:dLbl>
            <c:dLbl>
              <c:idx val="6"/>
              <c:layout/>
              <c:tx>
                <c:strRef>
                  <c:f>VSPA!$AE$25</c:f>
                  <c:strCache>
                    <c:ptCount val="1"/>
                    <c:pt idx="0">
                      <c:v>42.8</c:v>
                    </c:pt>
                  </c:strCache>
                </c:strRef>
              </c:tx>
              <c:dLblPos val="r"/>
            </c:dLbl>
            <c:dLbl>
              <c:idx val="7"/>
              <c:layout/>
              <c:tx>
                <c:strRef>
                  <c:f>VSPA!$AF$25</c:f>
                  <c:strCache>
                    <c:ptCount val="1"/>
                    <c:pt idx="0">
                      <c:v>48.0</c:v>
                    </c:pt>
                  </c:strCache>
                </c:strRef>
              </c:tx>
              <c:dLblPos val="r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Val val="1"/>
          </c:dLbls>
          <c:xVal>
            <c:numRef>
              <c:f>VSPA!$H$22:$O$22</c:f>
              <c:numCache>
                <c:formatCode>0.0</c:formatCode>
                <c:ptCount val="8"/>
                <c:pt idx="0">
                  <c:v>45.4</c:v>
                </c:pt>
                <c:pt idx="1">
                  <c:v>90.8</c:v>
                </c:pt>
                <c:pt idx="2">
                  <c:v>136.19999999999999</c:v>
                </c:pt>
                <c:pt idx="3">
                  <c:v>181.7</c:v>
                </c:pt>
                <c:pt idx="4">
                  <c:v>227.1</c:v>
                </c:pt>
                <c:pt idx="5">
                  <c:v>272.5</c:v>
                </c:pt>
                <c:pt idx="6">
                  <c:v>317.89999999999998</c:v>
                </c:pt>
                <c:pt idx="7">
                  <c:v>363.3</c:v>
                </c:pt>
              </c:numCache>
            </c:numRef>
          </c:xVal>
          <c:yVal>
            <c:numRef>
              <c:f>VSPA!$P$22:$W$22</c:f>
              <c:numCache>
                <c:formatCode>0.0</c:formatCode>
                <c:ptCount val="8"/>
                <c:pt idx="0">
                  <c:v>49.9</c:v>
                </c:pt>
                <c:pt idx="1">
                  <c:v>49.6</c:v>
                </c:pt>
                <c:pt idx="2">
                  <c:v>49</c:v>
                </c:pt>
                <c:pt idx="3">
                  <c:v>48.1</c:v>
                </c:pt>
                <c:pt idx="4">
                  <c:v>46.3</c:v>
                </c:pt>
                <c:pt idx="5">
                  <c:v>44.2</c:v>
                </c:pt>
                <c:pt idx="6">
                  <c:v>41.1</c:v>
                </c:pt>
                <c:pt idx="7">
                  <c:v>37.5</c:v>
                </c:pt>
              </c:numCache>
            </c:numRef>
          </c:yVal>
          <c:smooth val="1"/>
        </c:ser>
        <c:ser>
          <c:idx val="1"/>
          <c:order val="1"/>
          <c:tx>
            <c:v>55hz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VSPA!$Y$27</c:f>
                  <c:strCache>
                    <c:ptCount val="1"/>
                    <c:pt idx="0">
                      <c:v>13.6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"/>
              <c:layout/>
              <c:tx>
                <c:strRef>
                  <c:f>VSPA!$Z$27</c:f>
                  <c:strCache>
                    <c:ptCount val="1"/>
                    <c:pt idx="0">
                      <c:v>17.2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2"/>
              <c:layout/>
              <c:tx>
                <c:strRef>
                  <c:f>VSPA!$AA$27</c:f>
                  <c:strCache>
                    <c:ptCount val="1"/>
                    <c:pt idx="0">
                      <c:v>19.9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3"/>
              <c:layout/>
              <c:tx>
                <c:strRef>
                  <c:f>VSPA!$AB$27</c:f>
                  <c:strCache>
                    <c:ptCount val="1"/>
                    <c:pt idx="0">
                      <c:v>23.7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4"/>
              <c:layout/>
              <c:tx>
                <c:strRef>
                  <c:f>VSPA!$AC$27</c:f>
                  <c:strCache>
                    <c:ptCount val="1"/>
                    <c:pt idx="0">
                      <c:v>26.5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5"/>
              <c:layout/>
              <c:tx>
                <c:strRef>
                  <c:f>VSPA!$AD$27</c:f>
                  <c:strCache>
                    <c:ptCount val="1"/>
                    <c:pt idx="0">
                      <c:v>30.0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6"/>
              <c:layout/>
              <c:tx>
                <c:strRef>
                  <c:f>VSPA!$AE$27</c:f>
                  <c:strCache>
                    <c:ptCount val="1"/>
                    <c:pt idx="0">
                      <c:v>33.0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7"/>
              <c:layout/>
              <c:tx>
                <c:strRef>
                  <c:f>VSPA!$AF$27</c:f>
                  <c:strCache>
                    <c:ptCount val="1"/>
                    <c:pt idx="0">
                      <c:v>37.0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VSPA!$H$27:$O$27</c:f>
              <c:numCache>
                <c:formatCode>0</c:formatCode>
                <c:ptCount val="8"/>
                <c:pt idx="0">
                  <c:v>41.616666666666667</c:v>
                </c:pt>
                <c:pt idx="1">
                  <c:v>83.233333333333334</c:v>
                </c:pt>
                <c:pt idx="2">
                  <c:v>124.84999999999998</c:v>
                </c:pt>
                <c:pt idx="3">
                  <c:v>166.55833333333331</c:v>
                </c:pt>
                <c:pt idx="4">
                  <c:v>208.17499999999998</c:v>
                </c:pt>
                <c:pt idx="5">
                  <c:v>249.79166666666666</c:v>
                </c:pt>
                <c:pt idx="6">
                  <c:v>291.4083333333333</c:v>
                </c:pt>
                <c:pt idx="7">
                  <c:v>333.02499999999998</c:v>
                </c:pt>
              </c:numCache>
            </c:numRef>
          </c:xVal>
          <c:yVal>
            <c:numRef>
              <c:f>VSPA!$P$27:$W$27</c:f>
              <c:numCache>
                <c:formatCode>0</c:formatCode>
                <c:ptCount val="8"/>
                <c:pt idx="0">
                  <c:v>41.929861111111101</c:v>
                </c:pt>
                <c:pt idx="1">
                  <c:v>41.677777777777777</c:v>
                </c:pt>
                <c:pt idx="2">
                  <c:v>41.173611111111107</c:v>
                </c:pt>
                <c:pt idx="3">
                  <c:v>40.417361111111106</c:v>
                </c:pt>
                <c:pt idx="4">
                  <c:v>38.904861111111103</c:v>
                </c:pt>
                <c:pt idx="5">
                  <c:v>37.140277777777776</c:v>
                </c:pt>
                <c:pt idx="6">
                  <c:v>34.535416666666663</c:v>
                </c:pt>
                <c:pt idx="7">
                  <c:v>31.510416666666664</c:v>
                </c:pt>
              </c:numCache>
            </c:numRef>
          </c:yVal>
          <c:smooth val="1"/>
        </c:ser>
        <c:ser>
          <c:idx val="2"/>
          <c:order val="2"/>
          <c:tx>
            <c:v>50hz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VSPA!$Y$32</c:f>
                  <c:strCache>
                    <c:ptCount val="1"/>
                    <c:pt idx="0">
                      <c:v>10.2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"/>
              <c:layout/>
              <c:tx>
                <c:strRef>
                  <c:f>VSPA!$Z$32</c:f>
                  <c:strCache>
                    <c:ptCount val="1"/>
                    <c:pt idx="0">
                      <c:v>12.9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2"/>
              <c:layout/>
              <c:tx>
                <c:strRef>
                  <c:f>VSPA!$AA$32</c:f>
                  <c:strCache>
                    <c:ptCount val="1"/>
                    <c:pt idx="0">
                      <c:v>15.0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3"/>
              <c:layout/>
              <c:tx>
                <c:strRef>
                  <c:f>VSPA!$AB$32</c:f>
                  <c:strCache>
                    <c:ptCount val="1"/>
                    <c:pt idx="0">
                      <c:v>17.8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4"/>
              <c:layout/>
              <c:tx>
                <c:strRef>
                  <c:f>VSPA!$AC$32</c:f>
                  <c:strCache>
                    <c:ptCount val="1"/>
                    <c:pt idx="0">
                      <c:v>19.9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5"/>
              <c:layout/>
              <c:tx>
                <c:strRef>
                  <c:f>VSPA!$AD$32</c:f>
                  <c:strCache>
                    <c:ptCount val="1"/>
                    <c:pt idx="0">
                      <c:v>22.6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6"/>
              <c:layout/>
              <c:tx>
                <c:strRef>
                  <c:f>VSPA!$AE$32</c:f>
                  <c:strCache>
                    <c:ptCount val="1"/>
                    <c:pt idx="0">
                      <c:v>24.8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7"/>
              <c:layout/>
              <c:tx>
                <c:strRef>
                  <c:f>VSPA!$AF$32</c:f>
                  <c:strCache>
                    <c:ptCount val="1"/>
                    <c:pt idx="0">
                      <c:v>27.8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VSPA!$H$32:$O$32</c:f>
              <c:numCache>
                <c:formatCode>0</c:formatCode>
                <c:ptCount val="8"/>
                <c:pt idx="0">
                  <c:v>37.833333333333336</c:v>
                </c:pt>
                <c:pt idx="1">
                  <c:v>75.666666666666671</c:v>
                </c:pt>
                <c:pt idx="2">
                  <c:v>113.5</c:v>
                </c:pt>
                <c:pt idx="3">
                  <c:v>151.41666666666666</c:v>
                </c:pt>
                <c:pt idx="4">
                  <c:v>189.25</c:v>
                </c:pt>
                <c:pt idx="5">
                  <c:v>227.08333333333334</c:v>
                </c:pt>
                <c:pt idx="6">
                  <c:v>264.91666666666669</c:v>
                </c:pt>
                <c:pt idx="7">
                  <c:v>302.75</c:v>
                </c:pt>
              </c:numCache>
            </c:numRef>
          </c:xVal>
          <c:yVal>
            <c:numRef>
              <c:f>VSPA!$P$32:$W$32</c:f>
              <c:numCache>
                <c:formatCode>0</c:formatCode>
                <c:ptCount val="8"/>
                <c:pt idx="0">
                  <c:v>34.652777777777779</c:v>
                </c:pt>
                <c:pt idx="1">
                  <c:v>34.44444444444445</c:v>
                </c:pt>
                <c:pt idx="2">
                  <c:v>34.027777777777779</c:v>
                </c:pt>
                <c:pt idx="3">
                  <c:v>33.402777777777786</c:v>
                </c:pt>
                <c:pt idx="4">
                  <c:v>32.152777777777779</c:v>
                </c:pt>
                <c:pt idx="5">
                  <c:v>30.69444444444445</c:v>
                </c:pt>
                <c:pt idx="6">
                  <c:v>28.541666666666671</c:v>
                </c:pt>
                <c:pt idx="7">
                  <c:v>26.041666666666671</c:v>
                </c:pt>
              </c:numCache>
            </c:numRef>
          </c:yVal>
          <c:smooth val="1"/>
        </c:ser>
        <c:ser>
          <c:idx val="3"/>
          <c:order val="3"/>
          <c:tx>
            <c:v>45hz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VSPA!$Y$37</c:f>
                  <c:strCache>
                    <c:ptCount val="1"/>
                    <c:pt idx="0">
                      <c:v>7.4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"/>
              <c:layout/>
              <c:tx>
                <c:strRef>
                  <c:f>VSPA!$Z$37</c:f>
                  <c:strCache>
                    <c:ptCount val="1"/>
                    <c:pt idx="0">
                      <c:v>9.4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2"/>
              <c:layout/>
              <c:tx>
                <c:strRef>
                  <c:f>VSPA!$AA$37</c:f>
                  <c:strCache>
                    <c:ptCount val="1"/>
                    <c:pt idx="0">
                      <c:v>10.9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3"/>
              <c:layout/>
              <c:tx>
                <c:strRef>
                  <c:f>VSPA!$AB$37</c:f>
                  <c:strCache>
                    <c:ptCount val="1"/>
                    <c:pt idx="0">
                      <c:v>13.0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4"/>
              <c:layout/>
              <c:tx>
                <c:strRef>
                  <c:f>VSPA!$AC$37</c:f>
                  <c:strCache>
                    <c:ptCount val="1"/>
                    <c:pt idx="0">
                      <c:v>14.5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5"/>
              <c:layout/>
              <c:tx>
                <c:strRef>
                  <c:f>VSPA!$AD$37</c:f>
                  <c:strCache>
                    <c:ptCount val="1"/>
                    <c:pt idx="0">
                      <c:v>16.5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6"/>
              <c:layout/>
              <c:tx>
                <c:strRef>
                  <c:f>VSPA!$AE$37</c:f>
                  <c:strCache>
                    <c:ptCount val="1"/>
                    <c:pt idx="0">
                      <c:v>18.1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7"/>
              <c:layout/>
              <c:tx>
                <c:strRef>
                  <c:f>VSPA!$AF$37</c:f>
                  <c:strCache>
                    <c:ptCount val="1"/>
                    <c:pt idx="0">
                      <c:v>20.3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VSPA!$H$37:$O$37</c:f>
              <c:numCache>
                <c:formatCode>0</c:formatCode>
                <c:ptCount val="8"/>
                <c:pt idx="0">
                  <c:v>34.049999999999997</c:v>
                </c:pt>
                <c:pt idx="1">
                  <c:v>68.099999999999994</c:v>
                </c:pt>
                <c:pt idx="2">
                  <c:v>102.14999999999999</c:v>
                </c:pt>
                <c:pt idx="3">
                  <c:v>136.27499999999998</c:v>
                </c:pt>
                <c:pt idx="4">
                  <c:v>170.32499999999999</c:v>
                </c:pt>
                <c:pt idx="5">
                  <c:v>204.375</c:v>
                </c:pt>
                <c:pt idx="6">
                  <c:v>238.42499999999998</c:v>
                </c:pt>
                <c:pt idx="7">
                  <c:v>272.47500000000002</c:v>
                </c:pt>
              </c:numCache>
            </c:numRef>
          </c:xVal>
          <c:yVal>
            <c:numRef>
              <c:f>VSPA!$P$37:$W$37</c:f>
              <c:numCache>
                <c:formatCode>0</c:formatCode>
                <c:ptCount val="8"/>
                <c:pt idx="0">
                  <c:v>28.068749999999998</c:v>
                </c:pt>
                <c:pt idx="1">
                  <c:v>27.900000000000002</c:v>
                </c:pt>
                <c:pt idx="2">
                  <c:v>27.5625</c:v>
                </c:pt>
                <c:pt idx="3">
                  <c:v>27.056250000000002</c:v>
                </c:pt>
                <c:pt idx="4">
                  <c:v>26.043749999999999</c:v>
                </c:pt>
                <c:pt idx="5">
                  <c:v>24.862500000000001</c:v>
                </c:pt>
                <c:pt idx="6">
                  <c:v>23.118750000000002</c:v>
                </c:pt>
                <c:pt idx="7">
                  <c:v>21.09375</c:v>
                </c:pt>
              </c:numCache>
            </c:numRef>
          </c:yVal>
          <c:smooth val="1"/>
        </c:ser>
        <c:ser>
          <c:idx val="4"/>
          <c:order val="4"/>
          <c:tx>
            <c:v>40hz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VSPA!$Y$42</c:f>
                  <c:strCache>
                    <c:ptCount val="1"/>
                    <c:pt idx="0">
                      <c:v>5.2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"/>
              <c:layout/>
              <c:tx>
                <c:strRef>
                  <c:f>VSPA!$Z$42</c:f>
                  <c:strCache>
                    <c:ptCount val="1"/>
                    <c:pt idx="0">
                      <c:v>6.6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2"/>
              <c:layout/>
              <c:tx>
                <c:strRef>
                  <c:f>VSPA!$AA$42</c:f>
                  <c:strCache>
                    <c:ptCount val="1"/>
                    <c:pt idx="0">
                      <c:v>7.7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3"/>
              <c:layout/>
              <c:tx>
                <c:strRef>
                  <c:f>VSPA!$AB$42</c:f>
                  <c:strCache>
                    <c:ptCount val="1"/>
                    <c:pt idx="0">
                      <c:v>9.1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4"/>
              <c:layout/>
              <c:tx>
                <c:strRef>
                  <c:f>VSPA!$AC$42</c:f>
                  <c:strCache>
                    <c:ptCount val="1"/>
                    <c:pt idx="0">
                      <c:v>10.2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5"/>
              <c:layout/>
              <c:tx>
                <c:strRef>
                  <c:f>VSPA!$AD$42</c:f>
                  <c:strCache>
                    <c:ptCount val="1"/>
                    <c:pt idx="0">
                      <c:v>11.6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6"/>
              <c:layout/>
              <c:tx>
                <c:strRef>
                  <c:f>VSPA!$AE$42</c:f>
                  <c:strCache>
                    <c:ptCount val="1"/>
                    <c:pt idx="0">
                      <c:v>12.7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7"/>
              <c:layout/>
              <c:tx>
                <c:strRef>
                  <c:f>VSPA!$AF$42</c:f>
                  <c:strCache>
                    <c:ptCount val="1"/>
                    <c:pt idx="0">
                      <c:v>14.2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VSPA!$H$42:$O$42</c:f>
              <c:numCache>
                <c:formatCode>0</c:formatCode>
                <c:ptCount val="8"/>
                <c:pt idx="0">
                  <c:v>30.266666666666666</c:v>
                </c:pt>
                <c:pt idx="1">
                  <c:v>60.533333333333331</c:v>
                </c:pt>
                <c:pt idx="2">
                  <c:v>90.799999999999983</c:v>
                </c:pt>
                <c:pt idx="3">
                  <c:v>121.13333333333333</c:v>
                </c:pt>
                <c:pt idx="4">
                  <c:v>151.39999999999998</c:v>
                </c:pt>
                <c:pt idx="5">
                  <c:v>181.66666666666666</c:v>
                </c:pt>
                <c:pt idx="6">
                  <c:v>211.93333333333331</c:v>
                </c:pt>
                <c:pt idx="7">
                  <c:v>242.2</c:v>
                </c:pt>
              </c:numCache>
            </c:numRef>
          </c:xVal>
          <c:yVal>
            <c:numRef>
              <c:f>VSPA!$P$42:$W$42</c:f>
              <c:numCache>
                <c:formatCode>0</c:formatCode>
                <c:ptCount val="8"/>
                <c:pt idx="0">
                  <c:v>22.177777777777777</c:v>
                </c:pt>
                <c:pt idx="1">
                  <c:v>22.044444444444444</c:v>
                </c:pt>
                <c:pt idx="2">
                  <c:v>21.777777777777775</c:v>
                </c:pt>
                <c:pt idx="3">
                  <c:v>21.377777777777776</c:v>
                </c:pt>
                <c:pt idx="4">
                  <c:v>20.577777777777776</c:v>
                </c:pt>
                <c:pt idx="5">
                  <c:v>19.644444444444446</c:v>
                </c:pt>
                <c:pt idx="6">
                  <c:v>18.266666666666666</c:v>
                </c:pt>
                <c:pt idx="7">
                  <c:v>16.666666666666664</c:v>
                </c:pt>
              </c:numCache>
            </c:numRef>
          </c:yVal>
          <c:smooth val="1"/>
        </c:ser>
        <c:ser>
          <c:idx val="5"/>
          <c:order val="5"/>
          <c:tx>
            <c:v>35hz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VSPA!$Y$47</c:f>
                  <c:strCache>
                    <c:ptCount val="1"/>
                    <c:pt idx="0">
                      <c:v>3.5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"/>
              <c:layout/>
              <c:tx>
                <c:strRef>
                  <c:f>VSPA!$Z$47</c:f>
                  <c:strCache>
                    <c:ptCount val="1"/>
                    <c:pt idx="0">
                      <c:v>4.4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2"/>
              <c:layout/>
              <c:tx>
                <c:strRef>
                  <c:f>VSPA!$AA$47</c:f>
                  <c:strCache>
                    <c:ptCount val="1"/>
                    <c:pt idx="0">
                      <c:v>5.1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3"/>
              <c:layout/>
              <c:tx>
                <c:strRef>
                  <c:f>VSPA!$AB$47</c:f>
                  <c:strCache>
                    <c:ptCount val="1"/>
                    <c:pt idx="0">
                      <c:v>6.1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4"/>
              <c:layout/>
              <c:tx>
                <c:strRef>
                  <c:f>VSPA!$AC$47</c:f>
                  <c:strCache>
                    <c:ptCount val="1"/>
                    <c:pt idx="0">
                      <c:v>6.8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5"/>
              <c:layout/>
              <c:tx>
                <c:strRef>
                  <c:f>VSPA!$AD$47</c:f>
                  <c:strCache>
                    <c:ptCount val="1"/>
                    <c:pt idx="0">
                      <c:v>7.7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6"/>
              <c:layout/>
              <c:tx>
                <c:strRef>
                  <c:f>VSPA!$AE$47</c:f>
                  <c:strCache>
                    <c:ptCount val="1"/>
                    <c:pt idx="0">
                      <c:v>8.5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7"/>
              <c:layout/>
              <c:tx>
                <c:strRef>
                  <c:f>VSPA!$AF$47</c:f>
                  <c:strCache>
                    <c:ptCount val="1"/>
                    <c:pt idx="0">
                      <c:v>9.5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VSPA!$H$47:$O$47</c:f>
              <c:numCache>
                <c:formatCode>0</c:formatCode>
                <c:ptCount val="8"/>
                <c:pt idx="0">
                  <c:v>26.483333333333334</c:v>
                </c:pt>
                <c:pt idx="1">
                  <c:v>52.966666666666669</c:v>
                </c:pt>
                <c:pt idx="2">
                  <c:v>79.45</c:v>
                </c:pt>
                <c:pt idx="3">
                  <c:v>105.99166666666666</c:v>
                </c:pt>
                <c:pt idx="4">
                  <c:v>132.47499999999999</c:v>
                </c:pt>
                <c:pt idx="5">
                  <c:v>158.95833333333334</c:v>
                </c:pt>
                <c:pt idx="6">
                  <c:v>185.44166666666666</c:v>
                </c:pt>
                <c:pt idx="7">
                  <c:v>211.92500000000001</c:v>
                </c:pt>
              </c:numCache>
            </c:numRef>
          </c:xVal>
          <c:yVal>
            <c:numRef>
              <c:f>VSPA!$P$47:$W$47</c:f>
              <c:numCache>
                <c:formatCode>0</c:formatCode>
                <c:ptCount val="8"/>
                <c:pt idx="0">
                  <c:v>16.979861111111113</c:v>
                </c:pt>
                <c:pt idx="1">
                  <c:v>16.87777777777778</c:v>
                </c:pt>
                <c:pt idx="2">
                  <c:v>16.673611111111114</c:v>
                </c:pt>
                <c:pt idx="3">
                  <c:v>16.367361111111116</c:v>
                </c:pt>
                <c:pt idx="4">
                  <c:v>15.754861111111113</c:v>
                </c:pt>
                <c:pt idx="5">
                  <c:v>15.040277777777781</c:v>
                </c:pt>
                <c:pt idx="6">
                  <c:v>13.985416666666669</c:v>
                </c:pt>
                <c:pt idx="7">
                  <c:v>12.76041666666667</c:v>
                </c:pt>
              </c:numCache>
            </c:numRef>
          </c:yVal>
          <c:smooth val="1"/>
        </c:ser>
        <c:ser>
          <c:idx val="7"/>
          <c:order val="6"/>
          <c:tx>
            <c:v>30hz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xVal>
            <c:numRef>
              <c:f>VSPA!$H$52:$O$52</c:f>
              <c:numCache>
                <c:formatCode>0</c:formatCode>
                <c:ptCount val="8"/>
                <c:pt idx="0">
                  <c:v>22.7</c:v>
                </c:pt>
                <c:pt idx="1">
                  <c:v>45.4</c:v>
                </c:pt>
                <c:pt idx="2">
                  <c:v>68.099999999999994</c:v>
                </c:pt>
                <c:pt idx="3">
                  <c:v>90.85</c:v>
                </c:pt>
                <c:pt idx="4">
                  <c:v>113.55</c:v>
                </c:pt>
                <c:pt idx="5">
                  <c:v>136.25</c:v>
                </c:pt>
                <c:pt idx="6">
                  <c:v>158.94999999999999</c:v>
                </c:pt>
                <c:pt idx="7">
                  <c:v>181.65</c:v>
                </c:pt>
              </c:numCache>
            </c:numRef>
          </c:xVal>
          <c:yVal>
            <c:numRef>
              <c:f>VSPA!$P$52:$W$52</c:f>
              <c:numCache>
                <c:formatCode>0</c:formatCode>
                <c:ptCount val="8"/>
                <c:pt idx="0">
                  <c:v>12.475</c:v>
                </c:pt>
                <c:pt idx="1">
                  <c:v>12.4</c:v>
                </c:pt>
                <c:pt idx="2">
                  <c:v>12.25</c:v>
                </c:pt>
                <c:pt idx="3">
                  <c:v>12.025</c:v>
                </c:pt>
                <c:pt idx="4">
                  <c:v>11.574999999999999</c:v>
                </c:pt>
                <c:pt idx="5">
                  <c:v>11.05</c:v>
                </c:pt>
                <c:pt idx="6">
                  <c:v>10.275</c:v>
                </c:pt>
                <c:pt idx="7">
                  <c:v>9.375</c:v>
                </c:pt>
              </c:numCache>
            </c:numRef>
          </c:yVal>
          <c:smooth val="1"/>
        </c:ser>
        <c:ser>
          <c:idx val="6"/>
          <c:order val="7"/>
          <c:tx>
            <c:v>System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VSPA!$H$22:$O$22</c:f>
              <c:numCache>
                <c:formatCode>0.0</c:formatCode>
                <c:ptCount val="8"/>
                <c:pt idx="0">
                  <c:v>45.4</c:v>
                </c:pt>
                <c:pt idx="1">
                  <c:v>90.8</c:v>
                </c:pt>
                <c:pt idx="2">
                  <c:v>136.19999999999999</c:v>
                </c:pt>
                <c:pt idx="3">
                  <c:v>181.7</c:v>
                </c:pt>
                <c:pt idx="4">
                  <c:v>227.1</c:v>
                </c:pt>
                <c:pt idx="5">
                  <c:v>272.5</c:v>
                </c:pt>
                <c:pt idx="6">
                  <c:v>317.89999999999998</c:v>
                </c:pt>
                <c:pt idx="7">
                  <c:v>363.3</c:v>
                </c:pt>
              </c:numCache>
            </c:numRef>
          </c:xVal>
          <c:yVal>
            <c:numRef>
              <c:f>VSPA!$P$64:$W$64</c:f>
              <c:numCache>
                <c:formatCode>0.0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23</c:v>
                </c:pt>
                <c:pt idx="3">
                  <c:v>25</c:v>
                </c:pt>
                <c:pt idx="4">
                  <c:v>29</c:v>
                </c:pt>
                <c:pt idx="5">
                  <c:v>36</c:v>
                </c:pt>
                <c:pt idx="6">
                  <c:v>45</c:v>
                </c:pt>
              </c:numCache>
            </c:numRef>
          </c:yVal>
          <c:smooth val="1"/>
        </c:ser>
        <c:dLbls>
          <c:showVal val="1"/>
        </c:dLbls>
        <c:axId val="115504640"/>
        <c:axId val="115506560"/>
      </c:scatterChart>
      <c:valAx>
        <c:axId val="115504640"/>
        <c:scaling>
          <c:orientation val="minMax"/>
        </c:scaling>
        <c:axPos val="b"/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506560"/>
        <c:crosses val="autoZero"/>
        <c:crossBetween val="midCat"/>
      </c:valAx>
      <c:valAx>
        <c:axId val="115506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504640"/>
        <c:crosses val="autoZero"/>
        <c:crossBetween val="midCat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198218262806239"/>
          <c:y val="0.36704730831973897"/>
          <c:w val="9.3541202672605794E-2"/>
          <c:h val="0.275693311582381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pageSetup orientation="landscape" horizontalDpi="4294967293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0.2395</cdr:x>
      <cdr:y>0.1485</cdr:y>
    </cdr:from>
    <cdr:to>
      <cdr:x>0.2485</cdr:x>
      <cdr:y>0.1795</cdr:y>
    </cdr:to>
    <cdr:sp macro="" textlink="">
      <cdr:nvSpPr>
        <cdr:cNvPr id="25683" name="Text Box 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8551" y="867066"/>
          <a:ext cx="76981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0.36659</cdr:x>
      <cdr:y>0.04625</cdr:y>
    </cdr:from>
    <cdr:to>
      <cdr:x>0.62966</cdr:x>
      <cdr:y>0.07546</cdr:y>
    </cdr:to>
    <cdr:sp macro="" textlink="VSPA!$P$12:$T$12">
      <cdr:nvSpPr>
        <cdr:cNvPr id="25684" name="Text Box 8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135572" y="270046"/>
          <a:ext cx="2250231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6E0AF1A0-A300-484D-885F-757ECD7F86F8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Aurora 5X6X12   12" Trim   1750RPM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0.01185</cdr:x>
      <cdr:y>0.37875</cdr:y>
    </cdr:from>
    <cdr:to>
      <cdr:x>0.0334</cdr:x>
      <cdr:y>0.53223</cdr:y>
    </cdr:to>
    <cdr:sp macro="" textlink="VSPA!$P$14:$W$14">
      <cdr:nvSpPr>
        <cdr:cNvPr id="25685" name="Text Box 8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1317" y="2211455"/>
          <a:ext cx="184409" cy="8961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18288" bIns="0" anchor="ctr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fld id="{7C53514F-9D7C-406D-9E37-CEF1A3CCA97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Head = Meters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0.44048</cdr:x>
      <cdr:y>0.931</cdr:y>
    </cdr:from>
    <cdr:to>
      <cdr:x>0.53602</cdr:x>
      <cdr:y>0.96021</cdr:y>
    </cdr:to>
    <cdr:sp macro="" textlink="VSPA!$P$13:$R$13">
      <cdr:nvSpPr>
        <cdr:cNvPr id="25686" name="Text Box 8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67584" y="5435946"/>
          <a:ext cx="81727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72D05B7-BA0C-4177-97D5-8D729F1DBF6F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Flow = M3/hr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0.70217</cdr:x>
      <cdr:y>0.7995</cdr:y>
    </cdr:from>
    <cdr:to>
      <cdr:x>0.78858</cdr:x>
      <cdr:y>0.82871</cdr:y>
    </cdr:to>
    <cdr:sp macro="" textlink="VSPA!$P$15:$R$15">
      <cdr:nvSpPr>
        <cdr:cNvPr id="25687" name="Text Box 8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006003" y="4668141"/>
          <a:ext cx="73904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8202A913-4BDC-4745-B11F-4ACD1FE85550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Power = kw</a:t>
          </a:fld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umped10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H126"/>
  <sheetViews>
    <sheetView showGridLines="0" tabSelected="1" topLeftCell="G1" workbookViewId="0">
      <selection activeCell="P12" sqref="P12"/>
    </sheetView>
  </sheetViews>
  <sheetFormatPr defaultRowHeight="12.75"/>
  <cols>
    <col min="1" max="6" width="7.7109375" hidden="1" customWidth="1"/>
    <col min="7" max="7" width="6.7109375" customWidth="1"/>
    <col min="8" max="8" width="8.7109375" customWidth="1"/>
    <col min="9" max="33" width="6.7109375" customWidth="1"/>
    <col min="34" max="34" width="7.7109375" customWidth="1"/>
    <col min="35" max="35" width="12.7109375" customWidth="1"/>
  </cols>
  <sheetData>
    <row r="3" spans="2:23" ht="15.75">
      <c r="H3" s="20" t="s">
        <v>80</v>
      </c>
    </row>
    <row r="5" spans="2:23">
      <c r="H5" s="14" t="s">
        <v>93</v>
      </c>
      <c r="O5" s="13"/>
      <c r="P5" s="13"/>
    </row>
    <row r="6" spans="2:23">
      <c r="H6" s="9"/>
    </row>
    <row r="8" spans="2:23">
      <c r="B8" s="9"/>
      <c r="H8" s="14" t="s">
        <v>44</v>
      </c>
      <c r="P8" s="6"/>
      <c r="Q8" s="6"/>
      <c r="R8" s="6"/>
      <c r="S8" s="6"/>
      <c r="T8" s="6"/>
      <c r="U8" s="6"/>
      <c r="V8" s="6"/>
      <c r="W8" s="6"/>
    </row>
    <row r="9" spans="2:23">
      <c r="H9" s="14" t="s">
        <v>42</v>
      </c>
      <c r="P9" s="12"/>
      <c r="Q9" s="12"/>
      <c r="R9" s="12"/>
      <c r="S9" s="12"/>
      <c r="T9" s="12"/>
      <c r="U9" s="12"/>
      <c r="V9" s="12"/>
      <c r="W9" s="12"/>
    </row>
    <row r="10" spans="2:23">
      <c r="B10" s="2" t="s">
        <v>5</v>
      </c>
      <c r="I10" s="2"/>
    </row>
    <row r="11" spans="2:23">
      <c r="B11" s="2"/>
      <c r="I11" s="2"/>
    </row>
    <row r="12" spans="2:23">
      <c r="B12" s="2"/>
      <c r="H12" s="2" t="s">
        <v>72</v>
      </c>
      <c r="I12" s="2"/>
      <c r="O12" s="30">
        <v>1</v>
      </c>
      <c r="P12" s="17" t="s">
        <v>84</v>
      </c>
      <c r="Q12" s="15"/>
      <c r="R12" s="15"/>
      <c r="S12" s="15"/>
      <c r="T12" s="16"/>
      <c r="U12" s="21"/>
      <c r="V12" s="21"/>
      <c r="W12" s="21"/>
    </row>
    <row r="13" spans="2:23">
      <c r="B13" s="2"/>
      <c r="H13" s="2" t="s">
        <v>73</v>
      </c>
      <c r="I13" s="2"/>
      <c r="O13" s="30">
        <v>2</v>
      </c>
      <c r="P13" s="17" t="s">
        <v>76</v>
      </c>
      <c r="Q13" s="15"/>
      <c r="R13" s="16"/>
      <c r="S13" s="21"/>
      <c r="T13" s="21"/>
      <c r="U13" s="21"/>
      <c r="V13" s="21"/>
      <c r="W13" s="21"/>
    </row>
    <row r="14" spans="2:23">
      <c r="B14" s="2"/>
      <c r="H14" t="s">
        <v>74</v>
      </c>
      <c r="I14" s="2"/>
      <c r="O14" s="30">
        <v>3</v>
      </c>
      <c r="P14" s="22" t="s">
        <v>77</v>
      </c>
      <c r="Q14" s="23"/>
      <c r="R14" s="24"/>
      <c r="S14" s="29"/>
      <c r="T14" s="29"/>
      <c r="U14" s="29"/>
      <c r="V14" s="29"/>
      <c r="W14" s="29"/>
    </row>
    <row r="15" spans="2:23">
      <c r="B15" s="2"/>
      <c r="H15" t="s">
        <v>75</v>
      </c>
      <c r="I15" s="2"/>
      <c r="O15" s="30">
        <v>4</v>
      </c>
      <c r="P15" s="22" t="s">
        <v>78</v>
      </c>
      <c r="Q15" s="23"/>
      <c r="R15" s="24"/>
      <c r="S15" s="29"/>
      <c r="T15" s="29"/>
      <c r="U15" s="29"/>
      <c r="V15" s="29"/>
      <c r="W15" s="29"/>
    </row>
    <row r="17" spans="1:34">
      <c r="B17" t="s">
        <v>19</v>
      </c>
      <c r="H17" s="2" t="s">
        <v>86</v>
      </c>
    </row>
    <row r="18" spans="1:34">
      <c r="H18" t="s">
        <v>87</v>
      </c>
    </row>
    <row r="19" spans="1:34">
      <c r="H19" t="s">
        <v>46</v>
      </c>
    </row>
    <row r="21" spans="1:34">
      <c r="H21" s="7" t="s">
        <v>0</v>
      </c>
      <c r="I21" s="7" t="s">
        <v>1</v>
      </c>
      <c r="J21" s="7" t="s">
        <v>2</v>
      </c>
      <c r="K21" s="7" t="s">
        <v>3</v>
      </c>
      <c r="L21" s="6" t="s">
        <v>4</v>
      </c>
      <c r="M21" s="6" t="s">
        <v>11</v>
      </c>
      <c r="N21" s="6" t="s">
        <v>13</v>
      </c>
      <c r="O21" s="6" t="s">
        <v>15</v>
      </c>
      <c r="P21" s="7" t="s">
        <v>6</v>
      </c>
      <c r="Q21" s="7" t="s">
        <v>7</v>
      </c>
      <c r="R21" s="7" t="s">
        <v>8</v>
      </c>
      <c r="S21" s="7" t="s">
        <v>9</v>
      </c>
      <c r="T21" s="6" t="s">
        <v>10</v>
      </c>
      <c r="U21" s="6" t="s">
        <v>12</v>
      </c>
      <c r="V21" s="6" t="s">
        <v>14</v>
      </c>
      <c r="W21" s="6" t="s">
        <v>16</v>
      </c>
      <c r="X21" s="5"/>
    </row>
    <row r="22" spans="1:34" ht="12.75" customHeight="1">
      <c r="A22">
        <v>60</v>
      </c>
      <c r="B22" s="3">
        <v>3600</v>
      </c>
      <c r="C22" s="32">
        <f>A22/60</f>
        <v>1</v>
      </c>
      <c r="D22" s="32">
        <v>1</v>
      </c>
      <c r="E22" s="32">
        <v>1</v>
      </c>
      <c r="F22" s="4"/>
      <c r="G22" s="31"/>
      <c r="H22" s="25">
        <v>45.4</v>
      </c>
      <c r="I22" s="25">
        <v>90.8</v>
      </c>
      <c r="J22" s="25">
        <v>136.19999999999999</v>
      </c>
      <c r="K22" s="25">
        <v>181.7</v>
      </c>
      <c r="L22" s="25">
        <v>227.1</v>
      </c>
      <c r="M22" s="25">
        <v>272.5</v>
      </c>
      <c r="N22" s="25">
        <v>317.89999999999998</v>
      </c>
      <c r="O22" s="25">
        <v>363.3</v>
      </c>
      <c r="P22" s="25">
        <v>49.9</v>
      </c>
      <c r="Q22" s="25">
        <v>49.6</v>
      </c>
      <c r="R22" s="25">
        <v>49</v>
      </c>
      <c r="S22" s="25">
        <v>48.1</v>
      </c>
      <c r="T22" s="25">
        <v>46.3</v>
      </c>
      <c r="U22" s="25">
        <v>44.2</v>
      </c>
      <c r="V22" s="25">
        <v>41.1</v>
      </c>
      <c r="W22" s="25">
        <v>37.5</v>
      </c>
    </row>
    <row r="23" spans="1:34" ht="0.95" customHeight="1">
      <c r="A23">
        <v>59</v>
      </c>
      <c r="B23" s="1">
        <f>(A23/50)*B$22</f>
        <v>4248</v>
      </c>
      <c r="C23" s="32">
        <f t="shared" ref="C23:C52" si="0">A23/60</f>
        <v>0.98333333333333328</v>
      </c>
      <c r="D23" s="32">
        <f>C23*C23</f>
        <v>0.96694444444444438</v>
      </c>
      <c r="E23" s="32">
        <f>C23*D23</f>
        <v>0.95082870370370365</v>
      </c>
      <c r="F23" s="4"/>
      <c r="G23" s="31">
        <v>59</v>
      </c>
      <c r="H23" s="1">
        <f>H$22*C23</f>
        <v>44.643333333333331</v>
      </c>
      <c r="I23" s="1">
        <f t="shared" ref="I23:O52" si="1">I$22*$C23</f>
        <v>89.286666666666662</v>
      </c>
      <c r="J23" s="1">
        <f t="shared" si="1"/>
        <v>133.92999999999998</v>
      </c>
      <c r="K23" s="1">
        <f t="shared" si="1"/>
        <v>178.67166666666665</v>
      </c>
      <c r="L23" s="1">
        <f t="shared" si="1"/>
        <v>223.31499999999997</v>
      </c>
      <c r="M23" s="1">
        <f t="shared" si="1"/>
        <v>267.95833333333331</v>
      </c>
      <c r="N23" s="1">
        <f t="shared" si="1"/>
        <v>312.60166666666663</v>
      </c>
      <c r="O23" s="1">
        <f t="shared" si="1"/>
        <v>357.245</v>
      </c>
      <c r="P23" s="1">
        <f t="shared" ref="P23:W23" si="2">P$22*$D23</f>
        <v>48.250527777777776</v>
      </c>
      <c r="Q23" s="1">
        <f t="shared" si="2"/>
        <v>47.960444444444441</v>
      </c>
      <c r="R23" s="1">
        <f t="shared" si="2"/>
        <v>47.380277777777778</v>
      </c>
      <c r="S23" s="1">
        <f t="shared" si="2"/>
        <v>46.510027777777779</v>
      </c>
      <c r="T23" s="1">
        <f t="shared" si="2"/>
        <v>44.769527777777775</v>
      </c>
      <c r="U23" s="1">
        <f t="shared" si="2"/>
        <v>42.738944444444442</v>
      </c>
      <c r="V23" s="1">
        <f t="shared" si="2"/>
        <v>39.741416666666666</v>
      </c>
      <c r="W23" s="1">
        <f t="shared" si="2"/>
        <v>36.260416666666664</v>
      </c>
      <c r="X23" s="8"/>
      <c r="Y23" s="6"/>
      <c r="Z23" t="s">
        <v>53</v>
      </c>
    </row>
    <row r="24" spans="1:34" ht="0.95" customHeight="1">
      <c r="A24">
        <v>58</v>
      </c>
      <c r="B24" s="1">
        <f t="shared" ref="B24:B52" si="3">(A24/50)*B$22</f>
        <v>4176</v>
      </c>
      <c r="C24" s="32">
        <f t="shared" si="0"/>
        <v>0.96666666666666667</v>
      </c>
      <c r="D24" s="32">
        <f t="shared" ref="D24:D52" si="4">C24*C24</f>
        <v>0.93444444444444441</v>
      </c>
      <c r="E24" s="32">
        <f t="shared" ref="E24:E52" si="5">C24*D24</f>
        <v>0.90329629629629626</v>
      </c>
      <c r="F24" s="4"/>
      <c r="G24" s="31">
        <v>58</v>
      </c>
      <c r="H24" s="1">
        <f t="shared" ref="H24:H52" si="6">H$22*C24</f>
        <v>43.886666666666663</v>
      </c>
      <c r="I24" s="1">
        <f t="shared" si="1"/>
        <v>87.773333333333326</v>
      </c>
      <c r="J24" s="1">
        <f t="shared" si="1"/>
        <v>131.66</v>
      </c>
      <c r="K24" s="1">
        <f t="shared" si="1"/>
        <v>175.64333333333332</v>
      </c>
      <c r="L24" s="1">
        <f t="shared" si="1"/>
        <v>219.53</v>
      </c>
      <c r="M24" s="1">
        <f t="shared" si="1"/>
        <v>263.41666666666669</v>
      </c>
      <c r="N24" s="1">
        <f t="shared" si="1"/>
        <v>307.30333333333334</v>
      </c>
      <c r="O24" s="1">
        <f t="shared" si="1"/>
        <v>351.19</v>
      </c>
      <c r="P24" s="1">
        <f t="shared" ref="P24:V33" si="7">P$22*$D24</f>
        <v>46.628777777777778</v>
      </c>
      <c r="Q24" s="1">
        <f t="shared" si="7"/>
        <v>46.348444444444446</v>
      </c>
      <c r="R24" s="1">
        <f t="shared" si="7"/>
        <v>45.787777777777777</v>
      </c>
      <c r="S24" s="1">
        <f t="shared" si="7"/>
        <v>44.946777777777775</v>
      </c>
      <c r="T24" s="1">
        <f t="shared" si="7"/>
        <v>43.264777777777773</v>
      </c>
      <c r="U24" s="1">
        <f t="shared" si="7"/>
        <v>41.302444444444447</v>
      </c>
      <c r="V24" s="1">
        <f t="shared" si="7"/>
        <v>38.405666666666669</v>
      </c>
      <c r="W24" s="1">
        <f t="shared" ref="W24:W52" si="8">W$22*$D24</f>
        <v>35.041666666666664</v>
      </c>
      <c r="X24" s="1"/>
      <c r="Y24" s="5" t="s">
        <v>0</v>
      </c>
      <c r="Z24" s="6" t="s">
        <v>1</v>
      </c>
      <c r="AA24" s="6" t="s">
        <v>2</v>
      </c>
      <c r="AB24" s="6" t="s">
        <v>3</v>
      </c>
      <c r="AC24" s="6" t="s">
        <v>4</v>
      </c>
      <c r="AD24" s="6" t="s">
        <v>11</v>
      </c>
      <c r="AE24" s="6" t="s">
        <v>13</v>
      </c>
      <c r="AF24" s="6" t="s">
        <v>15</v>
      </c>
    </row>
    <row r="25" spans="1:34" ht="0.95" customHeight="1">
      <c r="A25">
        <v>57</v>
      </c>
      <c r="B25" s="1">
        <f t="shared" si="3"/>
        <v>4104</v>
      </c>
      <c r="C25" s="32">
        <f t="shared" si="0"/>
        <v>0.95</v>
      </c>
      <c r="D25" s="32">
        <f t="shared" si="4"/>
        <v>0.90249999999999997</v>
      </c>
      <c r="E25" s="32">
        <f t="shared" si="5"/>
        <v>0.85737499999999989</v>
      </c>
      <c r="F25" s="4"/>
      <c r="G25" s="31">
        <v>57</v>
      </c>
      <c r="H25" s="1">
        <f t="shared" si="6"/>
        <v>43.129999999999995</v>
      </c>
      <c r="I25" s="1">
        <f t="shared" si="1"/>
        <v>86.259999999999991</v>
      </c>
      <c r="J25" s="1">
        <f t="shared" si="1"/>
        <v>129.38999999999999</v>
      </c>
      <c r="K25" s="1">
        <f t="shared" si="1"/>
        <v>172.61499999999998</v>
      </c>
      <c r="L25" s="1">
        <f t="shared" si="1"/>
        <v>215.74499999999998</v>
      </c>
      <c r="M25" s="1">
        <f t="shared" si="1"/>
        <v>258.875</v>
      </c>
      <c r="N25" s="1">
        <f t="shared" si="1"/>
        <v>302.00499999999994</v>
      </c>
      <c r="O25" s="1">
        <f t="shared" si="1"/>
        <v>345.13499999999999</v>
      </c>
      <c r="P25" s="1">
        <f t="shared" si="7"/>
        <v>45.034749999999995</v>
      </c>
      <c r="Q25" s="1">
        <f t="shared" si="7"/>
        <v>44.764000000000003</v>
      </c>
      <c r="R25" s="1">
        <f t="shared" si="7"/>
        <v>44.222499999999997</v>
      </c>
      <c r="S25" s="1">
        <f t="shared" si="7"/>
        <v>43.410249999999998</v>
      </c>
      <c r="T25" s="1">
        <f t="shared" si="7"/>
        <v>41.785749999999993</v>
      </c>
      <c r="U25" s="1">
        <f t="shared" si="7"/>
        <v>39.890500000000003</v>
      </c>
      <c r="V25" s="1">
        <f t="shared" si="7"/>
        <v>37.092750000000002</v>
      </c>
      <c r="W25" s="1">
        <f t="shared" si="8"/>
        <v>33.84375</v>
      </c>
      <c r="X25" s="1"/>
      <c r="Y25" s="26">
        <f t="shared" ref="Y25:AF25" si="9">P70</f>
        <v>17.600000000000001</v>
      </c>
      <c r="Z25" s="26">
        <f t="shared" si="9"/>
        <v>22.3</v>
      </c>
      <c r="AA25" s="26">
        <f t="shared" si="9"/>
        <v>25.9</v>
      </c>
      <c r="AB25" s="26">
        <f t="shared" si="9"/>
        <v>30.8</v>
      </c>
      <c r="AC25" s="26">
        <f t="shared" si="9"/>
        <v>34.4</v>
      </c>
      <c r="AD25" s="26">
        <f t="shared" si="9"/>
        <v>39</v>
      </c>
      <c r="AE25" s="26">
        <f t="shared" si="9"/>
        <v>42.8</v>
      </c>
      <c r="AF25" s="26">
        <f t="shared" si="9"/>
        <v>48</v>
      </c>
      <c r="AH25" s="1"/>
    </row>
    <row r="26" spans="1:34" ht="0.95" customHeight="1">
      <c r="A26">
        <v>56</v>
      </c>
      <c r="B26" s="1">
        <f t="shared" si="3"/>
        <v>4032.0000000000005</v>
      </c>
      <c r="C26" s="32">
        <f t="shared" si="0"/>
        <v>0.93333333333333335</v>
      </c>
      <c r="D26" s="32">
        <f t="shared" si="4"/>
        <v>0.87111111111111117</v>
      </c>
      <c r="E26" s="32">
        <f t="shared" si="5"/>
        <v>0.81303703703703711</v>
      </c>
      <c r="F26" s="4"/>
      <c r="G26" s="31">
        <v>56</v>
      </c>
      <c r="H26" s="1">
        <f t="shared" si="6"/>
        <v>42.373333333333335</v>
      </c>
      <c r="I26" s="1">
        <f t="shared" si="1"/>
        <v>84.74666666666667</v>
      </c>
      <c r="J26" s="1">
        <f t="shared" si="1"/>
        <v>127.11999999999999</v>
      </c>
      <c r="K26" s="1">
        <f t="shared" si="1"/>
        <v>169.58666666666664</v>
      </c>
      <c r="L26" s="1">
        <f t="shared" si="1"/>
        <v>211.96</v>
      </c>
      <c r="M26" s="1">
        <f t="shared" si="1"/>
        <v>254.33333333333334</v>
      </c>
      <c r="N26" s="1">
        <f t="shared" si="1"/>
        <v>296.70666666666665</v>
      </c>
      <c r="O26" s="1">
        <f t="shared" si="1"/>
        <v>339.08000000000004</v>
      </c>
      <c r="P26" s="1">
        <f t="shared" si="7"/>
        <v>43.468444444444444</v>
      </c>
      <c r="Q26" s="1">
        <f t="shared" si="7"/>
        <v>43.207111111111118</v>
      </c>
      <c r="R26" s="1">
        <f t="shared" si="7"/>
        <v>42.684444444444445</v>
      </c>
      <c r="S26" s="1">
        <f t="shared" si="7"/>
        <v>41.900444444444446</v>
      </c>
      <c r="T26" s="1">
        <f t="shared" si="7"/>
        <v>40.332444444444448</v>
      </c>
      <c r="U26" s="1">
        <f t="shared" si="7"/>
        <v>38.503111111111117</v>
      </c>
      <c r="V26" s="1">
        <f t="shared" si="7"/>
        <v>35.802666666666667</v>
      </c>
      <c r="W26" s="1">
        <f t="shared" si="8"/>
        <v>32.666666666666671</v>
      </c>
      <c r="X26" s="1"/>
      <c r="Y26" s="27"/>
      <c r="Z26" s="28"/>
      <c r="AA26" s="28"/>
      <c r="AB26" s="28"/>
      <c r="AC26" s="28"/>
      <c r="AD26" s="28"/>
      <c r="AE26" s="28"/>
      <c r="AF26" s="28"/>
      <c r="AH26" s="1"/>
    </row>
    <row r="27" spans="1:34" ht="0.95" customHeight="1">
      <c r="A27">
        <v>55</v>
      </c>
      <c r="B27" s="1">
        <f t="shared" si="3"/>
        <v>3960.0000000000005</v>
      </c>
      <c r="C27" s="32">
        <f t="shared" si="0"/>
        <v>0.91666666666666663</v>
      </c>
      <c r="D27" s="32">
        <f t="shared" si="4"/>
        <v>0.84027777777777768</v>
      </c>
      <c r="E27" s="32">
        <f t="shared" si="5"/>
        <v>0.77025462962962954</v>
      </c>
      <c r="F27" s="4"/>
      <c r="G27" s="31">
        <v>55</v>
      </c>
      <c r="H27" s="1">
        <f t="shared" si="6"/>
        <v>41.616666666666667</v>
      </c>
      <c r="I27" s="1">
        <f t="shared" si="1"/>
        <v>83.233333333333334</v>
      </c>
      <c r="J27" s="1">
        <f t="shared" si="1"/>
        <v>124.84999999999998</v>
      </c>
      <c r="K27" s="1">
        <f t="shared" si="1"/>
        <v>166.55833333333331</v>
      </c>
      <c r="L27" s="1">
        <f t="shared" si="1"/>
        <v>208.17499999999998</v>
      </c>
      <c r="M27" s="1">
        <f t="shared" si="1"/>
        <v>249.79166666666666</v>
      </c>
      <c r="N27" s="1">
        <f t="shared" si="1"/>
        <v>291.4083333333333</v>
      </c>
      <c r="O27" s="1">
        <f t="shared" si="1"/>
        <v>333.02499999999998</v>
      </c>
      <c r="P27" s="1">
        <f t="shared" si="7"/>
        <v>41.929861111111101</v>
      </c>
      <c r="Q27" s="1">
        <f t="shared" si="7"/>
        <v>41.677777777777777</v>
      </c>
      <c r="R27" s="1">
        <f t="shared" si="7"/>
        <v>41.173611111111107</v>
      </c>
      <c r="S27" s="1">
        <f t="shared" si="7"/>
        <v>40.417361111111106</v>
      </c>
      <c r="T27" s="1">
        <f t="shared" si="7"/>
        <v>38.904861111111103</v>
      </c>
      <c r="U27" s="1">
        <f t="shared" si="7"/>
        <v>37.140277777777776</v>
      </c>
      <c r="V27" s="1">
        <f t="shared" si="7"/>
        <v>34.535416666666663</v>
      </c>
      <c r="W27" s="1">
        <f t="shared" si="8"/>
        <v>31.510416666666664</v>
      </c>
      <c r="X27" s="1"/>
      <c r="Y27" s="26">
        <f>Y25*E27</f>
        <v>13.55648148148148</v>
      </c>
      <c r="Z27" s="26">
        <f>Z25*E27</f>
        <v>17.176678240740738</v>
      </c>
      <c r="AA27" s="26">
        <f>AA25*E27</f>
        <v>19.949594907407405</v>
      </c>
      <c r="AB27" s="26">
        <f>AB25*E27</f>
        <v>23.72384259259259</v>
      </c>
      <c r="AC27" s="26">
        <f>AC25*E27</f>
        <v>26.496759259259257</v>
      </c>
      <c r="AD27" s="26">
        <f>AD25*E27</f>
        <v>30.039930555555554</v>
      </c>
      <c r="AE27" s="26">
        <f>AE25*E27</f>
        <v>32.96689814814814</v>
      </c>
      <c r="AF27" s="26">
        <f>AF25*E27</f>
        <v>36.972222222222214</v>
      </c>
      <c r="AH27" s="1"/>
    </row>
    <row r="28" spans="1:34" ht="0.95" customHeight="1">
      <c r="A28">
        <v>54</v>
      </c>
      <c r="B28" s="1">
        <f t="shared" si="3"/>
        <v>3888.0000000000005</v>
      </c>
      <c r="C28" s="32">
        <f t="shared" si="0"/>
        <v>0.9</v>
      </c>
      <c r="D28" s="32">
        <f t="shared" si="4"/>
        <v>0.81</v>
      </c>
      <c r="E28" s="32">
        <f t="shared" si="5"/>
        <v>0.72900000000000009</v>
      </c>
      <c r="F28" s="4"/>
      <c r="G28" s="31">
        <v>54</v>
      </c>
      <c r="H28" s="1">
        <f t="shared" si="6"/>
        <v>40.86</v>
      </c>
      <c r="I28" s="1">
        <f t="shared" si="1"/>
        <v>81.72</v>
      </c>
      <c r="J28" s="1">
        <f t="shared" si="1"/>
        <v>122.58</v>
      </c>
      <c r="K28" s="1">
        <f t="shared" si="1"/>
        <v>163.53</v>
      </c>
      <c r="L28" s="1">
        <f t="shared" si="1"/>
        <v>204.39</v>
      </c>
      <c r="M28" s="1">
        <f t="shared" si="1"/>
        <v>245.25</v>
      </c>
      <c r="N28" s="1">
        <f t="shared" si="1"/>
        <v>286.11</v>
      </c>
      <c r="O28" s="1">
        <f t="shared" si="1"/>
        <v>326.97000000000003</v>
      </c>
      <c r="P28" s="1">
        <f t="shared" si="7"/>
        <v>40.419000000000004</v>
      </c>
      <c r="Q28" s="1">
        <f t="shared" si="7"/>
        <v>40.176000000000002</v>
      </c>
      <c r="R28" s="1">
        <f t="shared" si="7"/>
        <v>39.690000000000005</v>
      </c>
      <c r="S28" s="1">
        <f t="shared" si="7"/>
        <v>38.961000000000006</v>
      </c>
      <c r="T28" s="1">
        <f t="shared" si="7"/>
        <v>37.503</v>
      </c>
      <c r="U28" s="1">
        <f t="shared" si="7"/>
        <v>35.802000000000007</v>
      </c>
      <c r="V28" s="1">
        <f t="shared" si="7"/>
        <v>33.291000000000004</v>
      </c>
      <c r="W28" s="1">
        <f t="shared" si="8"/>
        <v>30.375000000000004</v>
      </c>
      <c r="X28" s="1"/>
      <c r="Y28" s="27"/>
      <c r="Z28" s="28"/>
      <c r="AA28" s="28"/>
      <c r="AB28" s="28"/>
      <c r="AC28" s="28"/>
      <c r="AD28" s="28"/>
      <c r="AE28" s="28"/>
      <c r="AF28" s="28"/>
      <c r="AH28" s="1"/>
    </row>
    <row r="29" spans="1:34" ht="0.95" customHeight="1">
      <c r="A29">
        <v>53</v>
      </c>
      <c r="B29" s="1">
        <f t="shared" si="3"/>
        <v>3816</v>
      </c>
      <c r="C29" s="32">
        <f t="shared" si="0"/>
        <v>0.8833333333333333</v>
      </c>
      <c r="D29" s="32">
        <f t="shared" si="4"/>
        <v>0.78027777777777774</v>
      </c>
      <c r="E29" s="32">
        <f t="shared" si="5"/>
        <v>0.68924537037037026</v>
      </c>
      <c r="F29" s="4"/>
      <c r="G29" s="31">
        <v>53</v>
      </c>
      <c r="H29" s="1">
        <f t="shared" si="6"/>
        <v>40.103333333333332</v>
      </c>
      <c r="I29" s="1">
        <f t="shared" si="1"/>
        <v>80.206666666666663</v>
      </c>
      <c r="J29" s="1">
        <f t="shared" si="1"/>
        <v>120.30999999999999</v>
      </c>
      <c r="K29" s="1">
        <f t="shared" si="1"/>
        <v>160.50166666666667</v>
      </c>
      <c r="L29" s="1">
        <f t="shared" si="1"/>
        <v>200.60499999999999</v>
      </c>
      <c r="M29" s="1">
        <f t="shared" si="1"/>
        <v>240.70833333333331</v>
      </c>
      <c r="N29" s="1">
        <f t="shared" si="1"/>
        <v>280.81166666666661</v>
      </c>
      <c r="O29" s="1">
        <f t="shared" si="1"/>
        <v>320.91500000000002</v>
      </c>
      <c r="P29" s="1">
        <f t="shared" si="7"/>
        <v>38.935861111111109</v>
      </c>
      <c r="Q29" s="1">
        <f t="shared" si="7"/>
        <v>38.701777777777778</v>
      </c>
      <c r="R29" s="1">
        <f t="shared" si="7"/>
        <v>38.233611111111109</v>
      </c>
      <c r="S29" s="1">
        <f t="shared" si="7"/>
        <v>37.53136111111111</v>
      </c>
      <c r="T29" s="1">
        <f t="shared" si="7"/>
        <v>36.126861111111104</v>
      </c>
      <c r="U29" s="1">
        <f t="shared" si="7"/>
        <v>34.488277777777775</v>
      </c>
      <c r="V29" s="1">
        <f t="shared" si="7"/>
        <v>32.069416666666669</v>
      </c>
      <c r="W29" s="1">
        <f t="shared" si="8"/>
        <v>29.260416666666664</v>
      </c>
      <c r="X29" s="1"/>
      <c r="Y29" s="27"/>
      <c r="Z29" s="28"/>
      <c r="AA29" s="28"/>
      <c r="AB29" s="28"/>
      <c r="AC29" s="28"/>
      <c r="AD29" s="28"/>
      <c r="AE29" s="28"/>
      <c r="AF29" s="28"/>
      <c r="AH29" s="1"/>
    </row>
    <row r="30" spans="1:34" ht="0.95" customHeight="1">
      <c r="A30">
        <v>52</v>
      </c>
      <c r="B30" s="1">
        <f t="shared" si="3"/>
        <v>3744</v>
      </c>
      <c r="C30" s="32">
        <f t="shared" si="0"/>
        <v>0.8666666666666667</v>
      </c>
      <c r="D30" s="32">
        <f t="shared" si="4"/>
        <v>0.75111111111111117</v>
      </c>
      <c r="E30" s="32">
        <f t="shared" si="5"/>
        <v>0.65096296296296308</v>
      </c>
      <c r="F30" s="4"/>
      <c r="G30" s="31">
        <v>52</v>
      </c>
      <c r="H30" s="1">
        <f t="shared" si="6"/>
        <v>39.346666666666664</v>
      </c>
      <c r="I30" s="1">
        <f t="shared" si="1"/>
        <v>78.693333333333328</v>
      </c>
      <c r="J30" s="1">
        <f t="shared" si="1"/>
        <v>118.03999999999999</v>
      </c>
      <c r="K30" s="1">
        <f t="shared" si="1"/>
        <v>157.47333333333333</v>
      </c>
      <c r="L30" s="1">
        <f t="shared" si="1"/>
        <v>196.82</v>
      </c>
      <c r="M30" s="1">
        <f t="shared" si="1"/>
        <v>236.16666666666669</v>
      </c>
      <c r="N30" s="1">
        <f t="shared" si="1"/>
        <v>275.51333333333332</v>
      </c>
      <c r="O30" s="1">
        <f t="shared" si="1"/>
        <v>314.86</v>
      </c>
      <c r="P30" s="1">
        <f t="shared" si="7"/>
        <v>37.480444444444444</v>
      </c>
      <c r="Q30" s="1">
        <f t="shared" si="7"/>
        <v>37.255111111111113</v>
      </c>
      <c r="R30" s="1">
        <f t="shared" si="7"/>
        <v>36.804444444444449</v>
      </c>
      <c r="S30" s="1">
        <f t="shared" si="7"/>
        <v>36.128444444444447</v>
      </c>
      <c r="T30" s="1">
        <f t="shared" si="7"/>
        <v>34.776444444444444</v>
      </c>
      <c r="U30" s="1">
        <f t="shared" si="7"/>
        <v>33.199111111111115</v>
      </c>
      <c r="V30" s="1">
        <f t="shared" si="7"/>
        <v>30.870666666666672</v>
      </c>
      <c r="W30" s="1">
        <f t="shared" si="8"/>
        <v>28.166666666666668</v>
      </c>
      <c r="X30" s="1"/>
      <c r="Y30" s="27"/>
      <c r="Z30" s="28"/>
      <c r="AA30" s="28"/>
      <c r="AB30" s="28"/>
      <c r="AC30" s="28"/>
      <c r="AD30" s="28"/>
      <c r="AE30" s="28"/>
      <c r="AF30" s="28"/>
      <c r="AH30" s="1"/>
    </row>
    <row r="31" spans="1:34" ht="0.95" customHeight="1">
      <c r="A31">
        <v>51</v>
      </c>
      <c r="B31" s="1">
        <f t="shared" si="3"/>
        <v>3672</v>
      </c>
      <c r="C31" s="32">
        <f t="shared" si="0"/>
        <v>0.85</v>
      </c>
      <c r="D31" s="32">
        <f t="shared" si="4"/>
        <v>0.72249999999999992</v>
      </c>
      <c r="E31" s="32">
        <f t="shared" si="5"/>
        <v>0.61412499999999992</v>
      </c>
      <c r="F31" s="4"/>
      <c r="G31" s="31">
        <v>51</v>
      </c>
      <c r="H31" s="1">
        <f t="shared" si="6"/>
        <v>38.589999999999996</v>
      </c>
      <c r="I31" s="1">
        <f t="shared" si="1"/>
        <v>77.179999999999993</v>
      </c>
      <c r="J31" s="1">
        <f t="shared" si="1"/>
        <v>115.76999999999998</v>
      </c>
      <c r="K31" s="1">
        <f t="shared" si="1"/>
        <v>154.44499999999999</v>
      </c>
      <c r="L31" s="1">
        <f t="shared" si="1"/>
        <v>193.035</v>
      </c>
      <c r="M31" s="1">
        <f t="shared" si="1"/>
        <v>231.625</v>
      </c>
      <c r="N31" s="1">
        <f t="shared" si="1"/>
        <v>270.21499999999997</v>
      </c>
      <c r="O31" s="1">
        <f t="shared" si="1"/>
        <v>308.80500000000001</v>
      </c>
      <c r="P31" s="1">
        <f t="shared" si="7"/>
        <v>36.052749999999996</v>
      </c>
      <c r="Q31" s="1">
        <f t="shared" si="7"/>
        <v>35.835999999999999</v>
      </c>
      <c r="R31" s="1">
        <f t="shared" si="7"/>
        <v>35.402499999999996</v>
      </c>
      <c r="S31" s="1">
        <f t="shared" si="7"/>
        <v>34.752249999999997</v>
      </c>
      <c r="T31" s="1">
        <f t="shared" si="7"/>
        <v>33.451749999999997</v>
      </c>
      <c r="U31" s="1">
        <f t="shared" si="7"/>
        <v>31.9345</v>
      </c>
      <c r="V31" s="1">
        <f t="shared" si="7"/>
        <v>29.694749999999999</v>
      </c>
      <c r="W31" s="1">
        <f t="shared" si="8"/>
        <v>27.093749999999996</v>
      </c>
      <c r="X31" s="1"/>
      <c r="Y31" s="27"/>
      <c r="Z31" s="28"/>
      <c r="AA31" s="28"/>
      <c r="AB31" s="28"/>
      <c r="AC31" s="28"/>
      <c r="AD31" s="28"/>
      <c r="AE31" s="28"/>
      <c r="AF31" s="28"/>
      <c r="AH31" s="1"/>
    </row>
    <row r="32" spans="1:34" ht="0.95" customHeight="1">
      <c r="A32">
        <v>50</v>
      </c>
      <c r="B32" s="1">
        <f t="shared" si="3"/>
        <v>3600</v>
      </c>
      <c r="C32" s="32">
        <f t="shared" si="0"/>
        <v>0.83333333333333337</v>
      </c>
      <c r="D32" s="32">
        <f t="shared" si="4"/>
        <v>0.69444444444444453</v>
      </c>
      <c r="E32" s="32">
        <f t="shared" si="5"/>
        <v>0.57870370370370383</v>
      </c>
      <c r="F32" s="4"/>
      <c r="G32" s="31">
        <v>50</v>
      </c>
      <c r="H32" s="1">
        <f t="shared" si="6"/>
        <v>37.833333333333336</v>
      </c>
      <c r="I32" s="1">
        <f t="shared" si="1"/>
        <v>75.666666666666671</v>
      </c>
      <c r="J32" s="1">
        <f t="shared" si="1"/>
        <v>113.5</v>
      </c>
      <c r="K32" s="1">
        <f t="shared" si="1"/>
        <v>151.41666666666666</v>
      </c>
      <c r="L32" s="1">
        <f t="shared" si="1"/>
        <v>189.25</v>
      </c>
      <c r="M32" s="1">
        <f t="shared" si="1"/>
        <v>227.08333333333334</v>
      </c>
      <c r="N32" s="1">
        <f t="shared" si="1"/>
        <v>264.91666666666669</v>
      </c>
      <c r="O32" s="1">
        <f t="shared" si="1"/>
        <v>302.75</v>
      </c>
      <c r="P32" s="1">
        <f t="shared" si="7"/>
        <v>34.652777777777779</v>
      </c>
      <c r="Q32" s="1">
        <f t="shared" si="7"/>
        <v>34.44444444444445</v>
      </c>
      <c r="R32" s="1">
        <f t="shared" si="7"/>
        <v>34.027777777777779</v>
      </c>
      <c r="S32" s="1">
        <f t="shared" si="7"/>
        <v>33.402777777777786</v>
      </c>
      <c r="T32" s="1">
        <f t="shared" si="7"/>
        <v>32.152777777777779</v>
      </c>
      <c r="U32" s="1">
        <f t="shared" si="7"/>
        <v>30.69444444444445</v>
      </c>
      <c r="V32" s="1">
        <f t="shared" si="7"/>
        <v>28.541666666666671</v>
      </c>
      <c r="W32" s="1">
        <f t="shared" si="8"/>
        <v>26.041666666666671</v>
      </c>
      <c r="X32" s="1"/>
      <c r="Y32" s="26">
        <f>Y25*E32</f>
        <v>10.185185185185189</v>
      </c>
      <c r="Z32" s="26">
        <f>Z25*E32</f>
        <v>12.905092592592595</v>
      </c>
      <c r="AA32" s="26">
        <f>AA25*E32</f>
        <v>14.988425925925929</v>
      </c>
      <c r="AB32" s="26">
        <f>AB25*E32</f>
        <v>17.82407407407408</v>
      </c>
      <c r="AC32" s="26">
        <f>AC25*E32</f>
        <v>19.907407407407412</v>
      </c>
      <c r="AD32" s="26">
        <f>AD25*E32</f>
        <v>22.56944444444445</v>
      </c>
      <c r="AE32" s="26">
        <f>AE25*E32</f>
        <v>24.768518518518523</v>
      </c>
      <c r="AF32" s="26">
        <f>AF25*E32</f>
        <v>27.777777777777786</v>
      </c>
      <c r="AH32" s="1"/>
    </row>
    <row r="33" spans="1:34" ht="0.95" customHeight="1">
      <c r="A33">
        <v>49</v>
      </c>
      <c r="B33" s="1">
        <f t="shared" si="3"/>
        <v>3528</v>
      </c>
      <c r="C33" s="32">
        <f t="shared" si="0"/>
        <v>0.81666666666666665</v>
      </c>
      <c r="D33" s="32">
        <f t="shared" si="4"/>
        <v>0.66694444444444445</v>
      </c>
      <c r="E33" s="32">
        <f t="shared" si="5"/>
        <v>0.54467129629629629</v>
      </c>
      <c r="F33" s="4"/>
      <c r="G33" s="31">
        <v>49</v>
      </c>
      <c r="H33" s="1">
        <f t="shared" si="6"/>
        <v>37.076666666666668</v>
      </c>
      <c r="I33" s="1">
        <f t="shared" si="1"/>
        <v>74.153333333333336</v>
      </c>
      <c r="J33" s="1">
        <f t="shared" si="1"/>
        <v>111.22999999999999</v>
      </c>
      <c r="K33" s="1">
        <f t="shared" si="1"/>
        <v>148.38833333333332</v>
      </c>
      <c r="L33" s="1">
        <f t="shared" si="1"/>
        <v>185.465</v>
      </c>
      <c r="M33" s="1">
        <f t="shared" si="1"/>
        <v>222.54166666666666</v>
      </c>
      <c r="N33" s="1">
        <f t="shared" si="1"/>
        <v>259.61833333333328</v>
      </c>
      <c r="O33" s="1">
        <f t="shared" si="1"/>
        <v>296.69499999999999</v>
      </c>
      <c r="P33" s="1">
        <f t="shared" si="7"/>
        <v>33.280527777777777</v>
      </c>
      <c r="Q33" s="1">
        <f t="shared" si="7"/>
        <v>33.080444444444446</v>
      </c>
      <c r="R33" s="1">
        <f t="shared" si="7"/>
        <v>32.680277777777775</v>
      </c>
      <c r="S33" s="1">
        <f t="shared" si="7"/>
        <v>32.080027777777779</v>
      </c>
      <c r="T33" s="1">
        <f t="shared" si="7"/>
        <v>30.879527777777778</v>
      </c>
      <c r="U33" s="1">
        <f t="shared" si="7"/>
        <v>29.478944444444448</v>
      </c>
      <c r="V33" s="1">
        <f t="shared" si="7"/>
        <v>27.411416666666668</v>
      </c>
      <c r="W33" s="1">
        <f t="shared" si="8"/>
        <v>25.010416666666668</v>
      </c>
      <c r="X33" s="1"/>
      <c r="Y33" s="27"/>
      <c r="Z33" s="28"/>
      <c r="AA33" s="28"/>
      <c r="AB33" s="28"/>
      <c r="AC33" s="28"/>
      <c r="AD33" s="28"/>
      <c r="AE33" s="28"/>
      <c r="AF33" s="28"/>
      <c r="AH33" s="1"/>
    </row>
    <row r="34" spans="1:34" ht="0.95" customHeight="1">
      <c r="A34">
        <v>48</v>
      </c>
      <c r="B34" s="1">
        <f t="shared" si="3"/>
        <v>3456</v>
      </c>
      <c r="C34" s="32">
        <f t="shared" si="0"/>
        <v>0.8</v>
      </c>
      <c r="D34" s="32">
        <f t="shared" si="4"/>
        <v>0.64000000000000012</v>
      </c>
      <c r="E34" s="32">
        <f t="shared" si="5"/>
        <v>0.51200000000000012</v>
      </c>
      <c r="F34" s="4"/>
      <c r="G34" s="31">
        <v>48</v>
      </c>
      <c r="H34" s="1">
        <f t="shared" si="6"/>
        <v>36.32</v>
      </c>
      <c r="I34" s="1">
        <f t="shared" si="1"/>
        <v>72.64</v>
      </c>
      <c r="J34" s="1">
        <f t="shared" si="1"/>
        <v>108.96</v>
      </c>
      <c r="K34" s="1">
        <f t="shared" si="1"/>
        <v>145.35999999999999</v>
      </c>
      <c r="L34" s="1">
        <f t="shared" si="1"/>
        <v>181.68</v>
      </c>
      <c r="M34" s="1">
        <f t="shared" si="1"/>
        <v>218</v>
      </c>
      <c r="N34" s="1">
        <f t="shared" si="1"/>
        <v>254.32</v>
      </c>
      <c r="O34" s="1">
        <f t="shared" si="1"/>
        <v>290.64000000000004</v>
      </c>
      <c r="P34" s="1">
        <f t="shared" ref="P34:V43" si="10">P$22*$D34</f>
        <v>31.936000000000007</v>
      </c>
      <c r="Q34" s="1">
        <f t="shared" si="10"/>
        <v>31.744000000000007</v>
      </c>
      <c r="R34" s="1">
        <f t="shared" si="10"/>
        <v>31.360000000000007</v>
      </c>
      <c r="S34" s="1">
        <f t="shared" si="10"/>
        <v>30.784000000000006</v>
      </c>
      <c r="T34" s="1">
        <f t="shared" si="10"/>
        <v>29.632000000000005</v>
      </c>
      <c r="U34" s="1">
        <f t="shared" si="10"/>
        <v>28.288000000000007</v>
      </c>
      <c r="V34" s="1">
        <f t="shared" si="10"/>
        <v>26.304000000000006</v>
      </c>
      <c r="W34" s="1">
        <f t="shared" si="8"/>
        <v>24.000000000000004</v>
      </c>
      <c r="X34" s="1"/>
      <c r="Y34" s="27"/>
      <c r="Z34" s="28"/>
      <c r="AA34" s="28"/>
      <c r="AB34" s="28"/>
      <c r="AC34" s="28"/>
      <c r="AD34" s="28"/>
      <c r="AE34" s="28"/>
      <c r="AF34" s="28"/>
      <c r="AH34" s="1"/>
    </row>
    <row r="35" spans="1:34" ht="0.95" customHeight="1">
      <c r="A35">
        <v>47</v>
      </c>
      <c r="B35" s="1">
        <f t="shared" si="3"/>
        <v>3384</v>
      </c>
      <c r="C35" s="32">
        <f t="shared" si="0"/>
        <v>0.78333333333333333</v>
      </c>
      <c r="D35" s="32">
        <f t="shared" si="4"/>
        <v>0.61361111111111111</v>
      </c>
      <c r="E35" s="32">
        <f t="shared" si="5"/>
        <v>0.48066203703703703</v>
      </c>
      <c r="F35" s="4"/>
      <c r="G35" s="31">
        <v>47</v>
      </c>
      <c r="H35" s="1">
        <f t="shared" si="6"/>
        <v>35.563333333333333</v>
      </c>
      <c r="I35" s="1">
        <f t="shared" si="1"/>
        <v>71.126666666666665</v>
      </c>
      <c r="J35" s="1">
        <f t="shared" si="1"/>
        <v>106.68999999999998</v>
      </c>
      <c r="K35" s="1">
        <f t="shared" si="1"/>
        <v>142.33166666666665</v>
      </c>
      <c r="L35" s="1">
        <f t="shared" si="1"/>
        <v>177.89499999999998</v>
      </c>
      <c r="M35" s="1">
        <f t="shared" si="1"/>
        <v>213.45833333333334</v>
      </c>
      <c r="N35" s="1">
        <f t="shared" si="1"/>
        <v>249.02166666666665</v>
      </c>
      <c r="O35" s="1">
        <f t="shared" si="1"/>
        <v>284.58499999999998</v>
      </c>
      <c r="P35" s="1">
        <f t="shared" si="10"/>
        <v>30.619194444444442</v>
      </c>
      <c r="Q35" s="1">
        <f t="shared" si="10"/>
        <v>30.435111111111112</v>
      </c>
      <c r="R35" s="1">
        <f t="shared" si="10"/>
        <v>30.066944444444445</v>
      </c>
      <c r="S35" s="1">
        <f t="shared" si="10"/>
        <v>29.514694444444444</v>
      </c>
      <c r="T35" s="1">
        <f t="shared" si="10"/>
        <v>28.410194444444443</v>
      </c>
      <c r="U35" s="1">
        <f t="shared" si="10"/>
        <v>27.121611111111111</v>
      </c>
      <c r="V35" s="1">
        <f t="shared" si="10"/>
        <v>25.219416666666667</v>
      </c>
      <c r="W35" s="1">
        <f t="shared" si="8"/>
        <v>23.010416666666668</v>
      </c>
      <c r="X35" s="1"/>
      <c r="Y35" s="27"/>
      <c r="Z35" s="28"/>
      <c r="AA35" s="28"/>
      <c r="AB35" s="28"/>
      <c r="AC35" s="28"/>
      <c r="AD35" s="28"/>
      <c r="AE35" s="28"/>
      <c r="AF35" s="28"/>
      <c r="AH35" s="1"/>
    </row>
    <row r="36" spans="1:34" ht="0.95" customHeight="1">
      <c r="A36">
        <v>46</v>
      </c>
      <c r="B36" s="1">
        <f t="shared" si="3"/>
        <v>3312</v>
      </c>
      <c r="C36" s="32">
        <f t="shared" si="0"/>
        <v>0.76666666666666672</v>
      </c>
      <c r="D36" s="32">
        <f t="shared" si="4"/>
        <v>0.58777777777777784</v>
      </c>
      <c r="E36" s="32">
        <f t="shared" si="5"/>
        <v>0.45062962962962971</v>
      </c>
      <c r="F36" s="4"/>
      <c r="G36" s="31">
        <v>46</v>
      </c>
      <c r="H36" s="1">
        <f t="shared" si="6"/>
        <v>34.806666666666665</v>
      </c>
      <c r="I36" s="1">
        <f t="shared" si="1"/>
        <v>69.61333333333333</v>
      </c>
      <c r="J36" s="1">
        <f t="shared" si="1"/>
        <v>104.42</v>
      </c>
      <c r="K36" s="1">
        <f t="shared" si="1"/>
        <v>139.30333333333334</v>
      </c>
      <c r="L36" s="1">
        <f t="shared" si="1"/>
        <v>174.11</v>
      </c>
      <c r="M36" s="1">
        <f t="shared" si="1"/>
        <v>208.91666666666669</v>
      </c>
      <c r="N36" s="1">
        <f t="shared" si="1"/>
        <v>243.72333333333333</v>
      </c>
      <c r="O36" s="1">
        <f t="shared" si="1"/>
        <v>278.53000000000003</v>
      </c>
      <c r="P36" s="1">
        <f t="shared" si="10"/>
        <v>29.330111111111112</v>
      </c>
      <c r="Q36" s="1">
        <f t="shared" si="10"/>
        <v>29.153777777777783</v>
      </c>
      <c r="R36" s="1">
        <f t="shared" si="10"/>
        <v>28.801111111111116</v>
      </c>
      <c r="S36" s="1">
        <f t="shared" si="10"/>
        <v>28.272111111111116</v>
      </c>
      <c r="T36" s="1">
        <f t="shared" si="10"/>
        <v>27.214111111111112</v>
      </c>
      <c r="U36" s="1">
        <f t="shared" si="10"/>
        <v>25.979777777777784</v>
      </c>
      <c r="V36" s="1">
        <f t="shared" si="10"/>
        <v>24.157666666666671</v>
      </c>
      <c r="W36" s="1">
        <f t="shared" si="8"/>
        <v>22.041666666666668</v>
      </c>
      <c r="X36" s="1"/>
      <c r="Y36" s="27"/>
      <c r="Z36" s="28"/>
      <c r="AA36" s="28"/>
      <c r="AB36" s="28"/>
      <c r="AC36" s="28"/>
      <c r="AD36" s="28"/>
      <c r="AE36" s="28"/>
      <c r="AF36" s="28"/>
      <c r="AH36" s="1"/>
    </row>
    <row r="37" spans="1:34" ht="0.95" customHeight="1">
      <c r="A37">
        <v>45</v>
      </c>
      <c r="B37" s="1">
        <f t="shared" si="3"/>
        <v>3240</v>
      </c>
      <c r="C37" s="32">
        <f t="shared" si="0"/>
        <v>0.75</v>
      </c>
      <c r="D37" s="32">
        <f t="shared" si="4"/>
        <v>0.5625</v>
      </c>
      <c r="E37" s="32">
        <f t="shared" si="5"/>
        <v>0.421875</v>
      </c>
      <c r="F37" s="4"/>
      <c r="G37" s="31">
        <v>45</v>
      </c>
      <c r="H37" s="1">
        <f t="shared" si="6"/>
        <v>34.049999999999997</v>
      </c>
      <c r="I37" s="1">
        <f t="shared" si="1"/>
        <v>68.099999999999994</v>
      </c>
      <c r="J37" s="1">
        <f t="shared" si="1"/>
        <v>102.14999999999999</v>
      </c>
      <c r="K37" s="1">
        <f t="shared" si="1"/>
        <v>136.27499999999998</v>
      </c>
      <c r="L37" s="1">
        <f t="shared" si="1"/>
        <v>170.32499999999999</v>
      </c>
      <c r="M37" s="1">
        <f t="shared" si="1"/>
        <v>204.375</v>
      </c>
      <c r="N37" s="1">
        <f t="shared" si="1"/>
        <v>238.42499999999998</v>
      </c>
      <c r="O37" s="1">
        <f t="shared" si="1"/>
        <v>272.47500000000002</v>
      </c>
      <c r="P37" s="1">
        <f t="shared" si="10"/>
        <v>28.068749999999998</v>
      </c>
      <c r="Q37" s="1">
        <f t="shared" si="10"/>
        <v>27.900000000000002</v>
      </c>
      <c r="R37" s="1">
        <f t="shared" si="10"/>
        <v>27.5625</v>
      </c>
      <c r="S37" s="1">
        <f t="shared" si="10"/>
        <v>27.056250000000002</v>
      </c>
      <c r="T37" s="1">
        <f t="shared" si="10"/>
        <v>26.043749999999999</v>
      </c>
      <c r="U37" s="1">
        <f t="shared" si="10"/>
        <v>24.862500000000001</v>
      </c>
      <c r="V37" s="1">
        <f t="shared" si="10"/>
        <v>23.118750000000002</v>
      </c>
      <c r="W37" s="1">
        <f t="shared" si="8"/>
        <v>21.09375</v>
      </c>
      <c r="X37" s="1"/>
      <c r="Y37" s="26">
        <f>Y25*E37</f>
        <v>7.4250000000000007</v>
      </c>
      <c r="Z37" s="26">
        <f>Z25*E37</f>
        <v>9.4078125000000004</v>
      </c>
      <c r="AA37" s="26">
        <f>AA25*E37</f>
        <v>10.926562499999999</v>
      </c>
      <c r="AB37" s="26">
        <f>AB25*E37</f>
        <v>12.99375</v>
      </c>
      <c r="AC37" s="26">
        <f>AC25*E37</f>
        <v>14.512499999999999</v>
      </c>
      <c r="AD37" s="26">
        <f>AD25*E37</f>
        <v>16.453125</v>
      </c>
      <c r="AE37" s="26">
        <f>AE25*E37</f>
        <v>18.056249999999999</v>
      </c>
      <c r="AF37" s="26">
        <f>AF25*E37</f>
        <v>20.25</v>
      </c>
      <c r="AH37" s="1"/>
    </row>
    <row r="38" spans="1:34" ht="0.95" customHeight="1">
      <c r="A38">
        <v>44</v>
      </c>
      <c r="B38" s="1">
        <f t="shared" si="3"/>
        <v>3168</v>
      </c>
      <c r="C38" s="32">
        <f t="shared" si="0"/>
        <v>0.73333333333333328</v>
      </c>
      <c r="D38" s="32">
        <f t="shared" si="4"/>
        <v>0.53777777777777769</v>
      </c>
      <c r="E38" s="32">
        <f t="shared" si="5"/>
        <v>0.39437037037037026</v>
      </c>
      <c r="F38" s="4"/>
      <c r="G38" s="31">
        <v>44</v>
      </c>
      <c r="H38" s="1">
        <f t="shared" si="6"/>
        <v>33.293333333333329</v>
      </c>
      <c r="I38" s="1">
        <f t="shared" si="1"/>
        <v>66.586666666666659</v>
      </c>
      <c r="J38" s="1">
        <f t="shared" si="1"/>
        <v>99.879999999999981</v>
      </c>
      <c r="K38" s="1">
        <f t="shared" si="1"/>
        <v>133.24666666666664</v>
      </c>
      <c r="L38" s="1">
        <f t="shared" si="1"/>
        <v>166.54</v>
      </c>
      <c r="M38" s="1">
        <f t="shared" si="1"/>
        <v>199.83333333333331</v>
      </c>
      <c r="N38" s="1">
        <f t="shared" si="1"/>
        <v>233.12666666666664</v>
      </c>
      <c r="O38" s="1">
        <f t="shared" si="1"/>
        <v>266.42</v>
      </c>
      <c r="P38" s="1">
        <f t="shared" si="10"/>
        <v>26.835111111111107</v>
      </c>
      <c r="Q38" s="1">
        <f t="shared" si="10"/>
        <v>26.673777777777776</v>
      </c>
      <c r="R38" s="1">
        <f t="shared" si="10"/>
        <v>26.351111111111106</v>
      </c>
      <c r="S38" s="1">
        <f t="shared" si="10"/>
        <v>25.867111111111107</v>
      </c>
      <c r="T38" s="1">
        <f t="shared" si="10"/>
        <v>24.899111111111104</v>
      </c>
      <c r="U38" s="1">
        <f t="shared" si="10"/>
        <v>23.769777777777776</v>
      </c>
      <c r="V38" s="1">
        <f t="shared" si="10"/>
        <v>22.102666666666664</v>
      </c>
      <c r="W38" s="1">
        <f t="shared" si="8"/>
        <v>20.166666666666664</v>
      </c>
      <c r="X38" s="1"/>
      <c r="Y38" s="27"/>
      <c r="Z38" s="28"/>
      <c r="AA38" s="28"/>
      <c r="AB38" s="28"/>
      <c r="AC38" s="28"/>
      <c r="AD38" s="28"/>
      <c r="AE38" s="28"/>
      <c r="AF38" s="28"/>
      <c r="AH38" s="1"/>
    </row>
    <row r="39" spans="1:34" ht="0.95" customHeight="1">
      <c r="A39">
        <v>43</v>
      </c>
      <c r="B39" s="1">
        <f t="shared" si="3"/>
        <v>3096</v>
      </c>
      <c r="C39" s="32">
        <f t="shared" si="0"/>
        <v>0.71666666666666667</v>
      </c>
      <c r="D39" s="32">
        <f t="shared" si="4"/>
        <v>0.51361111111111113</v>
      </c>
      <c r="E39" s="32">
        <f t="shared" si="5"/>
        <v>0.36808796296296298</v>
      </c>
      <c r="F39" s="4"/>
      <c r="G39" s="31">
        <v>43</v>
      </c>
      <c r="H39" s="1">
        <f t="shared" si="6"/>
        <v>32.536666666666669</v>
      </c>
      <c r="I39" s="1">
        <f t="shared" si="1"/>
        <v>65.073333333333338</v>
      </c>
      <c r="J39" s="1">
        <f t="shared" si="1"/>
        <v>97.61</v>
      </c>
      <c r="K39" s="1">
        <f t="shared" si="1"/>
        <v>130.21833333333333</v>
      </c>
      <c r="L39" s="1">
        <f t="shared" si="1"/>
        <v>162.755</v>
      </c>
      <c r="M39" s="1">
        <f t="shared" si="1"/>
        <v>195.29166666666666</v>
      </c>
      <c r="N39" s="1">
        <f t="shared" si="1"/>
        <v>227.82833333333332</v>
      </c>
      <c r="O39" s="1">
        <f t="shared" si="1"/>
        <v>260.36500000000001</v>
      </c>
      <c r="P39" s="1">
        <f t="shared" si="10"/>
        <v>25.629194444444444</v>
      </c>
      <c r="Q39" s="1">
        <f t="shared" si="10"/>
        <v>25.475111111111111</v>
      </c>
      <c r="R39" s="1">
        <f t="shared" si="10"/>
        <v>25.166944444444447</v>
      </c>
      <c r="S39" s="1">
        <f t="shared" si="10"/>
        <v>24.704694444444446</v>
      </c>
      <c r="T39" s="1">
        <f t="shared" si="10"/>
        <v>23.780194444444444</v>
      </c>
      <c r="U39" s="1">
        <f t="shared" si="10"/>
        <v>22.701611111111113</v>
      </c>
      <c r="V39" s="1">
        <f t="shared" si="10"/>
        <v>21.109416666666668</v>
      </c>
      <c r="W39" s="1">
        <f t="shared" si="8"/>
        <v>19.260416666666668</v>
      </c>
      <c r="X39" s="1"/>
      <c r="Y39" s="27"/>
      <c r="Z39" s="28"/>
      <c r="AA39" s="28"/>
      <c r="AB39" s="28"/>
      <c r="AC39" s="28"/>
      <c r="AD39" s="28"/>
      <c r="AE39" s="28"/>
      <c r="AF39" s="28"/>
      <c r="AH39" s="1"/>
    </row>
    <row r="40" spans="1:34" ht="0.95" customHeight="1">
      <c r="A40">
        <v>42</v>
      </c>
      <c r="B40" s="1">
        <f t="shared" si="3"/>
        <v>3024</v>
      </c>
      <c r="C40" s="32">
        <f t="shared" si="0"/>
        <v>0.7</v>
      </c>
      <c r="D40" s="32">
        <f t="shared" si="4"/>
        <v>0.48999999999999994</v>
      </c>
      <c r="E40" s="32">
        <f t="shared" si="5"/>
        <v>0.34299999999999992</v>
      </c>
      <c r="F40" s="4"/>
      <c r="G40" s="31">
        <v>42</v>
      </c>
      <c r="H40" s="1">
        <f t="shared" si="6"/>
        <v>31.779999999999998</v>
      </c>
      <c r="I40" s="1">
        <f t="shared" si="1"/>
        <v>63.559999999999995</v>
      </c>
      <c r="J40" s="1">
        <f t="shared" si="1"/>
        <v>95.339999999999989</v>
      </c>
      <c r="K40" s="1">
        <f t="shared" si="1"/>
        <v>127.18999999999998</v>
      </c>
      <c r="L40" s="1">
        <f t="shared" si="1"/>
        <v>158.97</v>
      </c>
      <c r="M40" s="1">
        <f t="shared" si="1"/>
        <v>190.75</v>
      </c>
      <c r="N40" s="1">
        <f t="shared" si="1"/>
        <v>222.52999999999997</v>
      </c>
      <c r="O40" s="1">
        <f t="shared" si="1"/>
        <v>254.31</v>
      </c>
      <c r="P40" s="1">
        <f t="shared" si="10"/>
        <v>24.450999999999997</v>
      </c>
      <c r="Q40" s="1">
        <f t="shared" si="10"/>
        <v>24.303999999999998</v>
      </c>
      <c r="R40" s="1">
        <f t="shared" si="10"/>
        <v>24.009999999999998</v>
      </c>
      <c r="S40" s="1">
        <f t="shared" si="10"/>
        <v>23.568999999999999</v>
      </c>
      <c r="T40" s="1">
        <f t="shared" si="10"/>
        <v>22.686999999999994</v>
      </c>
      <c r="U40" s="1">
        <f t="shared" si="10"/>
        <v>21.657999999999998</v>
      </c>
      <c r="V40" s="1">
        <f t="shared" si="10"/>
        <v>20.138999999999999</v>
      </c>
      <c r="W40" s="1">
        <f t="shared" si="8"/>
        <v>18.374999999999996</v>
      </c>
      <c r="X40" s="1"/>
      <c r="Y40" s="27"/>
      <c r="Z40" s="28"/>
      <c r="AA40" s="28"/>
      <c r="AB40" s="28"/>
      <c r="AC40" s="28"/>
      <c r="AD40" s="28"/>
      <c r="AE40" s="28"/>
      <c r="AF40" s="28"/>
      <c r="AH40" s="1"/>
    </row>
    <row r="41" spans="1:34" ht="0.95" customHeight="1">
      <c r="A41">
        <v>41</v>
      </c>
      <c r="B41" s="1">
        <f t="shared" si="3"/>
        <v>2952</v>
      </c>
      <c r="C41" s="32">
        <f t="shared" si="0"/>
        <v>0.68333333333333335</v>
      </c>
      <c r="D41" s="32">
        <f t="shared" si="4"/>
        <v>0.46694444444444444</v>
      </c>
      <c r="E41" s="32">
        <f t="shared" si="5"/>
        <v>0.31907870370370373</v>
      </c>
      <c r="F41" s="4"/>
      <c r="G41" s="31">
        <v>41</v>
      </c>
      <c r="H41" s="1">
        <f t="shared" si="6"/>
        <v>31.023333333333333</v>
      </c>
      <c r="I41" s="1">
        <f t="shared" si="1"/>
        <v>62.046666666666667</v>
      </c>
      <c r="J41" s="1">
        <f t="shared" si="1"/>
        <v>93.07</v>
      </c>
      <c r="K41" s="1">
        <f t="shared" si="1"/>
        <v>124.16166666666666</v>
      </c>
      <c r="L41" s="1">
        <f t="shared" si="1"/>
        <v>155.185</v>
      </c>
      <c r="M41" s="1">
        <f t="shared" si="1"/>
        <v>186.20833333333334</v>
      </c>
      <c r="N41" s="1">
        <f t="shared" si="1"/>
        <v>217.23166666666665</v>
      </c>
      <c r="O41" s="1">
        <f t="shared" si="1"/>
        <v>248.25500000000002</v>
      </c>
      <c r="P41" s="1">
        <f t="shared" si="10"/>
        <v>23.300527777777777</v>
      </c>
      <c r="Q41" s="1">
        <f t="shared" si="10"/>
        <v>23.160444444444444</v>
      </c>
      <c r="R41" s="1">
        <f t="shared" si="10"/>
        <v>22.880277777777778</v>
      </c>
      <c r="S41" s="1">
        <f t="shared" si="10"/>
        <v>22.460027777777778</v>
      </c>
      <c r="T41" s="1">
        <f t="shared" si="10"/>
        <v>21.619527777777776</v>
      </c>
      <c r="U41" s="1">
        <f t="shared" si="10"/>
        <v>20.638944444444444</v>
      </c>
      <c r="V41" s="1">
        <f t="shared" si="10"/>
        <v>19.191416666666669</v>
      </c>
      <c r="W41" s="1">
        <f t="shared" si="8"/>
        <v>17.510416666666668</v>
      </c>
      <c r="X41" s="1"/>
      <c r="Y41" s="27"/>
      <c r="Z41" s="28"/>
      <c r="AA41" s="28"/>
      <c r="AB41" s="28"/>
      <c r="AC41" s="28"/>
      <c r="AD41" s="28"/>
      <c r="AE41" s="28"/>
      <c r="AF41" s="28"/>
      <c r="AH41" s="1"/>
    </row>
    <row r="42" spans="1:34" ht="0.95" customHeight="1">
      <c r="A42">
        <v>40</v>
      </c>
      <c r="B42" s="1">
        <f t="shared" si="3"/>
        <v>2880</v>
      </c>
      <c r="C42" s="32">
        <f t="shared" si="0"/>
        <v>0.66666666666666663</v>
      </c>
      <c r="D42" s="32">
        <f t="shared" si="4"/>
        <v>0.44444444444444442</v>
      </c>
      <c r="E42" s="32">
        <f t="shared" si="5"/>
        <v>0.29629629629629628</v>
      </c>
      <c r="F42" s="4"/>
      <c r="G42" s="31">
        <v>40</v>
      </c>
      <c r="H42" s="1">
        <f t="shared" si="6"/>
        <v>30.266666666666666</v>
      </c>
      <c r="I42" s="1">
        <f t="shared" si="1"/>
        <v>60.533333333333331</v>
      </c>
      <c r="J42" s="1">
        <f t="shared" si="1"/>
        <v>90.799999999999983</v>
      </c>
      <c r="K42" s="1">
        <f t="shared" si="1"/>
        <v>121.13333333333333</v>
      </c>
      <c r="L42" s="1">
        <f t="shared" si="1"/>
        <v>151.39999999999998</v>
      </c>
      <c r="M42" s="1">
        <f t="shared" si="1"/>
        <v>181.66666666666666</v>
      </c>
      <c r="N42" s="1">
        <f t="shared" si="1"/>
        <v>211.93333333333331</v>
      </c>
      <c r="O42" s="1">
        <f t="shared" si="1"/>
        <v>242.2</v>
      </c>
      <c r="P42" s="1">
        <f t="shared" si="10"/>
        <v>22.177777777777777</v>
      </c>
      <c r="Q42" s="1">
        <f t="shared" si="10"/>
        <v>22.044444444444444</v>
      </c>
      <c r="R42" s="1">
        <f t="shared" si="10"/>
        <v>21.777777777777775</v>
      </c>
      <c r="S42" s="1">
        <f t="shared" si="10"/>
        <v>21.377777777777776</v>
      </c>
      <c r="T42" s="1">
        <f t="shared" si="10"/>
        <v>20.577777777777776</v>
      </c>
      <c r="U42" s="1">
        <f t="shared" si="10"/>
        <v>19.644444444444446</v>
      </c>
      <c r="V42" s="1">
        <f t="shared" si="10"/>
        <v>18.266666666666666</v>
      </c>
      <c r="W42" s="1">
        <f t="shared" si="8"/>
        <v>16.666666666666664</v>
      </c>
      <c r="X42" s="1"/>
      <c r="Y42" s="26">
        <f>Y25*E42</f>
        <v>5.2148148148148152</v>
      </c>
      <c r="Z42" s="26">
        <f>Z25*E42</f>
        <v>6.6074074074074076</v>
      </c>
      <c r="AA42" s="26">
        <f>AA25*E42</f>
        <v>7.6740740740740732</v>
      </c>
      <c r="AB42" s="26">
        <f>AB25*E42</f>
        <v>9.1259259259259249</v>
      </c>
      <c r="AC42" s="26">
        <f>AC25*E42</f>
        <v>10.192592592592591</v>
      </c>
      <c r="AD42" s="26">
        <f>AD25*E42</f>
        <v>11.555555555555555</v>
      </c>
      <c r="AE42" s="26">
        <f>AE25*E42</f>
        <v>12.68148148148148</v>
      </c>
      <c r="AF42" s="26">
        <f>AF25*E42</f>
        <v>14.222222222222221</v>
      </c>
      <c r="AH42" s="1"/>
    </row>
    <row r="43" spans="1:34" ht="0.95" customHeight="1">
      <c r="A43">
        <v>39</v>
      </c>
      <c r="B43" s="1">
        <f t="shared" si="3"/>
        <v>2808</v>
      </c>
      <c r="C43" s="32">
        <f t="shared" si="0"/>
        <v>0.65</v>
      </c>
      <c r="D43" s="32">
        <f t="shared" si="4"/>
        <v>0.42250000000000004</v>
      </c>
      <c r="E43" s="32">
        <f t="shared" si="5"/>
        <v>0.27462500000000006</v>
      </c>
      <c r="F43" s="4"/>
      <c r="G43" s="31">
        <v>39</v>
      </c>
      <c r="H43" s="1">
        <f t="shared" si="6"/>
        <v>29.51</v>
      </c>
      <c r="I43" s="1">
        <f t="shared" si="1"/>
        <v>59.02</v>
      </c>
      <c r="J43" s="1">
        <f t="shared" si="1"/>
        <v>88.53</v>
      </c>
      <c r="K43" s="1">
        <f t="shared" si="1"/>
        <v>118.10499999999999</v>
      </c>
      <c r="L43" s="1">
        <f t="shared" si="1"/>
        <v>147.61500000000001</v>
      </c>
      <c r="M43" s="1">
        <f t="shared" si="1"/>
        <v>177.125</v>
      </c>
      <c r="N43" s="1">
        <f t="shared" si="1"/>
        <v>206.63499999999999</v>
      </c>
      <c r="O43" s="1">
        <f t="shared" si="1"/>
        <v>236.14500000000001</v>
      </c>
      <c r="P43" s="1">
        <f t="shared" si="10"/>
        <v>21.082750000000001</v>
      </c>
      <c r="Q43" s="1">
        <f t="shared" si="10"/>
        <v>20.956000000000003</v>
      </c>
      <c r="R43" s="1">
        <f t="shared" si="10"/>
        <v>20.702500000000001</v>
      </c>
      <c r="S43" s="1">
        <f t="shared" si="10"/>
        <v>20.322250000000004</v>
      </c>
      <c r="T43" s="1">
        <f t="shared" si="10"/>
        <v>19.56175</v>
      </c>
      <c r="U43" s="1">
        <f t="shared" si="10"/>
        <v>18.674500000000002</v>
      </c>
      <c r="V43" s="1">
        <f t="shared" si="10"/>
        <v>17.364750000000001</v>
      </c>
      <c r="W43" s="1">
        <f t="shared" si="8"/>
        <v>15.843750000000002</v>
      </c>
      <c r="X43" s="1"/>
      <c r="Y43" s="27"/>
      <c r="Z43" s="28"/>
      <c r="AA43" s="28"/>
      <c r="AB43" s="28"/>
      <c r="AC43" s="28"/>
      <c r="AD43" s="28"/>
      <c r="AE43" s="28"/>
      <c r="AF43" s="28"/>
      <c r="AH43" s="1"/>
    </row>
    <row r="44" spans="1:34" ht="0.95" customHeight="1">
      <c r="A44">
        <v>38</v>
      </c>
      <c r="B44" s="1">
        <f t="shared" si="3"/>
        <v>2736</v>
      </c>
      <c r="C44" s="32">
        <f t="shared" si="0"/>
        <v>0.6333333333333333</v>
      </c>
      <c r="D44" s="32">
        <f t="shared" si="4"/>
        <v>0.40111111111111108</v>
      </c>
      <c r="E44" s="32">
        <f t="shared" si="5"/>
        <v>0.25403703703703701</v>
      </c>
      <c r="F44" s="4"/>
      <c r="G44" s="31">
        <v>38</v>
      </c>
      <c r="H44" s="1">
        <f t="shared" si="6"/>
        <v>28.75333333333333</v>
      </c>
      <c r="I44" s="1">
        <f t="shared" si="1"/>
        <v>57.506666666666661</v>
      </c>
      <c r="J44" s="1">
        <f t="shared" si="1"/>
        <v>86.259999999999991</v>
      </c>
      <c r="K44" s="1">
        <f t="shared" si="1"/>
        <v>115.07666666666665</v>
      </c>
      <c r="L44" s="1">
        <f t="shared" si="1"/>
        <v>143.82999999999998</v>
      </c>
      <c r="M44" s="1">
        <f t="shared" si="1"/>
        <v>172.58333333333331</v>
      </c>
      <c r="N44" s="1">
        <f t="shared" si="1"/>
        <v>201.33666666666664</v>
      </c>
      <c r="O44" s="1">
        <f t="shared" si="1"/>
        <v>230.09</v>
      </c>
      <c r="P44" s="1">
        <f t="shared" ref="P44:V52" si="11">P$22*$D44</f>
        <v>20.015444444444441</v>
      </c>
      <c r="Q44" s="1">
        <f t="shared" si="11"/>
        <v>19.89511111111111</v>
      </c>
      <c r="R44" s="1">
        <f t="shared" si="11"/>
        <v>19.654444444444444</v>
      </c>
      <c r="S44" s="1">
        <f t="shared" si="11"/>
        <v>19.293444444444443</v>
      </c>
      <c r="T44" s="1">
        <f t="shared" si="11"/>
        <v>18.571444444444442</v>
      </c>
      <c r="U44" s="1">
        <f t="shared" si="11"/>
        <v>17.729111111111113</v>
      </c>
      <c r="V44" s="1">
        <f t="shared" si="11"/>
        <v>16.485666666666667</v>
      </c>
      <c r="W44" s="1">
        <f t="shared" si="8"/>
        <v>15.041666666666666</v>
      </c>
      <c r="X44" s="1"/>
      <c r="Y44" s="27"/>
      <c r="Z44" s="28"/>
      <c r="AA44" s="28"/>
      <c r="AB44" s="28"/>
      <c r="AC44" s="28"/>
      <c r="AD44" s="28"/>
      <c r="AE44" s="28"/>
      <c r="AF44" s="28"/>
      <c r="AH44" s="1"/>
    </row>
    <row r="45" spans="1:34" ht="0.95" customHeight="1">
      <c r="A45">
        <v>37</v>
      </c>
      <c r="B45" s="1">
        <f t="shared" si="3"/>
        <v>2664</v>
      </c>
      <c r="C45" s="32">
        <f t="shared" si="0"/>
        <v>0.6166666666666667</v>
      </c>
      <c r="D45" s="32">
        <f t="shared" si="4"/>
        <v>0.38027777777777783</v>
      </c>
      <c r="E45" s="32">
        <f t="shared" si="5"/>
        <v>0.23450462962962967</v>
      </c>
      <c r="F45" s="4"/>
      <c r="G45" s="31">
        <v>37</v>
      </c>
      <c r="H45" s="1">
        <f t="shared" si="6"/>
        <v>27.996666666666666</v>
      </c>
      <c r="I45" s="1">
        <f t="shared" si="1"/>
        <v>55.993333333333332</v>
      </c>
      <c r="J45" s="1">
        <f t="shared" si="1"/>
        <v>83.99</v>
      </c>
      <c r="K45" s="1">
        <f t="shared" si="1"/>
        <v>112.04833333333333</v>
      </c>
      <c r="L45" s="1">
        <f t="shared" si="1"/>
        <v>140.04500000000002</v>
      </c>
      <c r="M45" s="1">
        <f t="shared" si="1"/>
        <v>168.04166666666669</v>
      </c>
      <c r="N45" s="1">
        <f t="shared" si="1"/>
        <v>196.03833333333333</v>
      </c>
      <c r="O45" s="1">
        <f t="shared" si="1"/>
        <v>224.03500000000003</v>
      </c>
      <c r="P45" s="1">
        <f t="shared" si="11"/>
        <v>18.975861111111112</v>
      </c>
      <c r="Q45" s="1">
        <f t="shared" si="11"/>
        <v>18.861777777777782</v>
      </c>
      <c r="R45" s="1">
        <f t="shared" si="11"/>
        <v>18.633611111111115</v>
      </c>
      <c r="S45" s="1">
        <f t="shared" si="11"/>
        <v>18.291361111111115</v>
      </c>
      <c r="T45" s="1">
        <f t="shared" si="11"/>
        <v>17.606861111111112</v>
      </c>
      <c r="U45" s="1">
        <f t="shared" si="11"/>
        <v>16.808277777777782</v>
      </c>
      <c r="V45" s="1">
        <f t="shared" si="11"/>
        <v>15.629416666666669</v>
      </c>
      <c r="W45" s="1">
        <f t="shared" si="8"/>
        <v>14.260416666666668</v>
      </c>
      <c r="X45" s="1"/>
      <c r="Y45" s="27"/>
      <c r="Z45" s="28"/>
      <c r="AA45" s="28"/>
      <c r="AB45" s="28"/>
      <c r="AC45" s="28"/>
      <c r="AD45" s="28"/>
      <c r="AE45" s="28"/>
      <c r="AF45" s="28"/>
      <c r="AH45" s="1"/>
    </row>
    <row r="46" spans="1:34" ht="0.95" customHeight="1">
      <c r="A46">
        <v>36</v>
      </c>
      <c r="B46" s="1">
        <f t="shared" si="3"/>
        <v>2592</v>
      </c>
      <c r="C46" s="32">
        <f t="shared" si="0"/>
        <v>0.6</v>
      </c>
      <c r="D46" s="32">
        <f t="shared" si="4"/>
        <v>0.36</v>
      </c>
      <c r="E46" s="32">
        <f t="shared" si="5"/>
        <v>0.216</v>
      </c>
      <c r="F46" s="4"/>
      <c r="G46" s="31">
        <v>36</v>
      </c>
      <c r="H46" s="1">
        <f t="shared" si="6"/>
        <v>27.24</v>
      </c>
      <c r="I46" s="1">
        <f t="shared" si="1"/>
        <v>54.48</v>
      </c>
      <c r="J46" s="1">
        <f t="shared" si="1"/>
        <v>81.719999999999985</v>
      </c>
      <c r="K46" s="1">
        <f t="shared" si="1"/>
        <v>109.02</v>
      </c>
      <c r="L46" s="1">
        <f t="shared" si="1"/>
        <v>136.26</v>
      </c>
      <c r="M46" s="1">
        <f t="shared" si="1"/>
        <v>163.5</v>
      </c>
      <c r="N46" s="1">
        <f t="shared" si="1"/>
        <v>190.73999999999998</v>
      </c>
      <c r="O46" s="1">
        <f t="shared" si="1"/>
        <v>217.98</v>
      </c>
      <c r="P46" s="1">
        <f t="shared" si="11"/>
        <v>17.963999999999999</v>
      </c>
      <c r="Q46" s="1">
        <f t="shared" si="11"/>
        <v>17.855999999999998</v>
      </c>
      <c r="R46" s="1">
        <f t="shared" si="11"/>
        <v>17.64</v>
      </c>
      <c r="S46" s="1">
        <f t="shared" si="11"/>
        <v>17.315999999999999</v>
      </c>
      <c r="T46" s="1">
        <f t="shared" si="11"/>
        <v>16.667999999999999</v>
      </c>
      <c r="U46" s="1">
        <f t="shared" si="11"/>
        <v>15.912000000000001</v>
      </c>
      <c r="V46" s="1">
        <f t="shared" si="11"/>
        <v>14.795999999999999</v>
      </c>
      <c r="W46" s="1">
        <f t="shared" si="8"/>
        <v>13.5</v>
      </c>
      <c r="X46" s="1"/>
      <c r="Y46" s="27"/>
      <c r="Z46" s="28"/>
      <c r="AA46" s="28"/>
      <c r="AB46" s="28"/>
      <c r="AC46" s="28"/>
      <c r="AD46" s="28"/>
      <c r="AE46" s="28"/>
      <c r="AF46" s="28"/>
      <c r="AH46" s="1"/>
    </row>
    <row r="47" spans="1:34" ht="0.95" customHeight="1">
      <c r="A47">
        <v>35</v>
      </c>
      <c r="B47" s="1">
        <f t="shared" si="3"/>
        <v>2520</v>
      </c>
      <c r="C47" s="32">
        <f t="shared" si="0"/>
        <v>0.58333333333333337</v>
      </c>
      <c r="D47" s="32">
        <f t="shared" si="4"/>
        <v>0.34027777777777785</v>
      </c>
      <c r="E47" s="32">
        <f t="shared" si="5"/>
        <v>0.19849537037037043</v>
      </c>
      <c r="F47" s="4"/>
      <c r="G47" s="31">
        <v>35</v>
      </c>
      <c r="H47" s="1">
        <f t="shared" si="6"/>
        <v>26.483333333333334</v>
      </c>
      <c r="I47" s="1">
        <f t="shared" si="1"/>
        <v>52.966666666666669</v>
      </c>
      <c r="J47" s="1">
        <f t="shared" si="1"/>
        <v>79.45</v>
      </c>
      <c r="K47" s="1">
        <f t="shared" si="1"/>
        <v>105.99166666666666</v>
      </c>
      <c r="L47" s="1">
        <f t="shared" si="1"/>
        <v>132.47499999999999</v>
      </c>
      <c r="M47" s="1">
        <f t="shared" si="1"/>
        <v>158.95833333333334</v>
      </c>
      <c r="N47" s="1">
        <f t="shared" si="1"/>
        <v>185.44166666666666</v>
      </c>
      <c r="O47" s="1">
        <f t="shared" si="1"/>
        <v>211.92500000000001</v>
      </c>
      <c r="P47" s="1">
        <f t="shared" si="11"/>
        <v>16.979861111111113</v>
      </c>
      <c r="Q47" s="1">
        <f t="shared" si="11"/>
        <v>16.87777777777778</v>
      </c>
      <c r="R47" s="1">
        <f t="shared" si="11"/>
        <v>16.673611111111114</v>
      </c>
      <c r="S47" s="1">
        <f t="shared" si="11"/>
        <v>16.367361111111116</v>
      </c>
      <c r="T47" s="1">
        <f t="shared" si="11"/>
        <v>15.754861111111113</v>
      </c>
      <c r="U47" s="1">
        <f t="shared" si="11"/>
        <v>15.040277777777781</v>
      </c>
      <c r="V47" s="1">
        <f t="shared" si="11"/>
        <v>13.985416666666669</v>
      </c>
      <c r="W47" s="1">
        <f t="shared" si="8"/>
        <v>12.76041666666667</v>
      </c>
      <c r="X47" s="1"/>
      <c r="Y47" s="26">
        <f>Y25*E47</f>
        <v>3.49351851851852</v>
      </c>
      <c r="Z47" s="26">
        <f>Z25*E47</f>
        <v>4.4264467592592611</v>
      </c>
      <c r="AA47" s="26">
        <f>AA25*E47</f>
        <v>5.1410300925925938</v>
      </c>
      <c r="AB47" s="26">
        <f>AB25*E47</f>
        <v>6.113657407407409</v>
      </c>
      <c r="AC47" s="26">
        <f>AC25*E47</f>
        <v>6.8282407407407426</v>
      </c>
      <c r="AD47" s="26">
        <f>AD25*E47</f>
        <v>7.7413194444444473</v>
      </c>
      <c r="AE47" s="26">
        <f>AE25*E47</f>
        <v>8.4956018518518537</v>
      </c>
      <c r="AF47" s="26">
        <f>AF25*E47</f>
        <v>9.5277777777777803</v>
      </c>
      <c r="AH47" s="1"/>
    </row>
    <row r="48" spans="1:34" ht="0.95" customHeight="1">
      <c r="A48">
        <v>34</v>
      </c>
      <c r="B48" s="1">
        <f t="shared" si="3"/>
        <v>2448</v>
      </c>
      <c r="C48" s="32">
        <f t="shared" si="0"/>
        <v>0.56666666666666665</v>
      </c>
      <c r="D48" s="32">
        <f t="shared" si="4"/>
        <v>0.32111111111111107</v>
      </c>
      <c r="E48" s="32">
        <f t="shared" si="5"/>
        <v>0.18196296296296294</v>
      </c>
      <c r="F48" s="4"/>
      <c r="G48" s="31">
        <v>34</v>
      </c>
      <c r="H48" s="1">
        <f t="shared" si="6"/>
        <v>25.726666666666667</v>
      </c>
      <c r="I48" s="1">
        <f t="shared" si="1"/>
        <v>51.453333333333333</v>
      </c>
      <c r="J48" s="1">
        <f t="shared" si="1"/>
        <v>77.179999999999993</v>
      </c>
      <c r="K48" s="1">
        <f t="shared" si="1"/>
        <v>102.96333333333332</v>
      </c>
      <c r="L48" s="1">
        <f t="shared" si="1"/>
        <v>128.69</v>
      </c>
      <c r="M48" s="1">
        <f t="shared" si="1"/>
        <v>154.41666666666666</v>
      </c>
      <c r="N48" s="1">
        <f t="shared" si="1"/>
        <v>180.14333333333332</v>
      </c>
      <c r="O48" s="1">
        <f t="shared" si="1"/>
        <v>205.87</v>
      </c>
      <c r="P48" s="1">
        <f t="shared" si="11"/>
        <v>16.023444444444443</v>
      </c>
      <c r="Q48" s="1">
        <f t="shared" si="11"/>
        <v>15.92711111111111</v>
      </c>
      <c r="R48" s="1">
        <f t="shared" si="11"/>
        <v>15.734444444444442</v>
      </c>
      <c r="S48" s="1">
        <f t="shared" si="11"/>
        <v>15.445444444444442</v>
      </c>
      <c r="T48" s="1">
        <f t="shared" si="11"/>
        <v>14.867444444444441</v>
      </c>
      <c r="U48" s="1">
        <f t="shared" si="11"/>
        <v>14.19311111111111</v>
      </c>
      <c r="V48" s="1">
        <f t="shared" si="11"/>
        <v>13.197666666666665</v>
      </c>
      <c r="W48" s="1">
        <f t="shared" si="8"/>
        <v>12.041666666666664</v>
      </c>
      <c r="X48" s="1"/>
      <c r="Y48" s="27"/>
      <c r="Z48" s="28"/>
      <c r="AA48" s="28"/>
      <c r="AB48" s="28"/>
      <c r="AC48" s="28"/>
      <c r="AD48" s="28"/>
      <c r="AE48" s="28"/>
      <c r="AF48" s="28"/>
      <c r="AH48" s="1"/>
    </row>
    <row r="49" spans="1:34" ht="0.95" customHeight="1">
      <c r="A49">
        <v>33</v>
      </c>
      <c r="B49" s="1">
        <f t="shared" si="3"/>
        <v>2376</v>
      </c>
      <c r="C49" s="32">
        <f t="shared" si="0"/>
        <v>0.55000000000000004</v>
      </c>
      <c r="D49" s="32">
        <f t="shared" si="4"/>
        <v>0.30250000000000005</v>
      </c>
      <c r="E49" s="32">
        <f t="shared" si="5"/>
        <v>0.16637500000000005</v>
      </c>
      <c r="F49" s="4"/>
      <c r="G49" s="31">
        <v>33</v>
      </c>
      <c r="H49" s="1">
        <f t="shared" si="6"/>
        <v>24.970000000000002</v>
      </c>
      <c r="I49" s="1">
        <f t="shared" si="1"/>
        <v>49.940000000000005</v>
      </c>
      <c r="J49" s="1">
        <f t="shared" si="1"/>
        <v>74.91</v>
      </c>
      <c r="K49" s="1">
        <f t="shared" si="1"/>
        <v>99.935000000000002</v>
      </c>
      <c r="L49" s="1">
        <f t="shared" si="1"/>
        <v>124.905</v>
      </c>
      <c r="M49" s="1">
        <f t="shared" si="1"/>
        <v>149.875</v>
      </c>
      <c r="N49" s="1">
        <f t="shared" si="1"/>
        <v>174.845</v>
      </c>
      <c r="O49" s="1">
        <f t="shared" si="1"/>
        <v>199.81500000000003</v>
      </c>
      <c r="P49" s="1">
        <f t="shared" si="11"/>
        <v>15.094750000000001</v>
      </c>
      <c r="Q49" s="1">
        <f t="shared" si="11"/>
        <v>15.004000000000003</v>
      </c>
      <c r="R49" s="1">
        <f t="shared" si="11"/>
        <v>14.822500000000002</v>
      </c>
      <c r="S49" s="1">
        <f t="shared" si="11"/>
        <v>14.550250000000002</v>
      </c>
      <c r="T49" s="1">
        <f t="shared" si="11"/>
        <v>14.005750000000001</v>
      </c>
      <c r="U49" s="1">
        <f t="shared" si="11"/>
        <v>13.370500000000003</v>
      </c>
      <c r="V49" s="1">
        <f t="shared" si="11"/>
        <v>12.432750000000002</v>
      </c>
      <c r="W49" s="1">
        <f t="shared" si="8"/>
        <v>11.343750000000002</v>
      </c>
      <c r="X49" s="1"/>
      <c r="Y49" s="27"/>
      <c r="Z49" s="28"/>
      <c r="AA49" s="28"/>
      <c r="AB49" s="28"/>
      <c r="AC49" s="28"/>
      <c r="AD49" s="28"/>
      <c r="AE49" s="28"/>
      <c r="AF49" s="28"/>
      <c r="AH49" s="1"/>
    </row>
    <row r="50" spans="1:34" ht="0.95" customHeight="1">
      <c r="A50">
        <v>32</v>
      </c>
      <c r="B50" s="1">
        <f t="shared" si="3"/>
        <v>2304</v>
      </c>
      <c r="C50" s="32">
        <f t="shared" si="0"/>
        <v>0.53333333333333333</v>
      </c>
      <c r="D50" s="32">
        <f t="shared" si="4"/>
        <v>0.28444444444444444</v>
      </c>
      <c r="E50" s="32">
        <f t="shared" si="5"/>
        <v>0.1517037037037037</v>
      </c>
      <c r="F50" s="4"/>
      <c r="G50" s="31">
        <v>32</v>
      </c>
      <c r="H50" s="1">
        <f t="shared" si="6"/>
        <v>24.213333333333331</v>
      </c>
      <c r="I50" s="1">
        <f t="shared" si="1"/>
        <v>48.426666666666662</v>
      </c>
      <c r="J50" s="1">
        <f t="shared" si="1"/>
        <v>72.639999999999986</v>
      </c>
      <c r="K50" s="1">
        <f t="shared" si="1"/>
        <v>96.906666666666666</v>
      </c>
      <c r="L50" s="1">
        <f t="shared" si="1"/>
        <v>121.11999999999999</v>
      </c>
      <c r="M50" s="1">
        <f t="shared" si="1"/>
        <v>145.33333333333334</v>
      </c>
      <c r="N50" s="1">
        <f t="shared" si="1"/>
        <v>169.54666666666665</v>
      </c>
      <c r="O50" s="1">
        <f t="shared" si="1"/>
        <v>193.76</v>
      </c>
      <c r="P50" s="1">
        <f t="shared" si="11"/>
        <v>14.193777777777777</v>
      </c>
      <c r="Q50" s="1">
        <f t="shared" si="11"/>
        <v>14.108444444444444</v>
      </c>
      <c r="R50" s="1">
        <f t="shared" si="11"/>
        <v>13.937777777777777</v>
      </c>
      <c r="S50" s="1">
        <f t="shared" si="11"/>
        <v>13.681777777777778</v>
      </c>
      <c r="T50" s="1">
        <f t="shared" si="11"/>
        <v>13.169777777777776</v>
      </c>
      <c r="U50" s="1">
        <f t="shared" si="11"/>
        <v>12.572444444444445</v>
      </c>
      <c r="V50" s="1">
        <f t="shared" si="11"/>
        <v>11.690666666666667</v>
      </c>
      <c r="W50" s="1">
        <f t="shared" si="8"/>
        <v>10.666666666666666</v>
      </c>
      <c r="X50" s="1"/>
      <c r="Y50" s="27"/>
      <c r="Z50" s="28"/>
      <c r="AA50" s="28"/>
      <c r="AB50" s="28"/>
      <c r="AC50" s="28"/>
      <c r="AD50" s="28"/>
      <c r="AE50" s="28"/>
      <c r="AF50" s="28"/>
      <c r="AH50" s="1"/>
    </row>
    <row r="51" spans="1:34" ht="0.95" customHeight="1">
      <c r="A51">
        <v>31</v>
      </c>
      <c r="B51" s="1">
        <f t="shared" si="3"/>
        <v>2232</v>
      </c>
      <c r="C51" s="32">
        <f t="shared" si="0"/>
        <v>0.51666666666666672</v>
      </c>
      <c r="D51" s="32">
        <f t="shared" si="4"/>
        <v>0.26694444444444448</v>
      </c>
      <c r="E51" s="32">
        <f t="shared" si="5"/>
        <v>0.13792129629629632</v>
      </c>
      <c r="F51" s="4"/>
      <c r="G51" s="31">
        <v>31</v>
      </c>
      <c r="H51" s="1">
        <f t="shared" si="6"/>
        <v>23.456666666666667</v>
      </c>
      <c r="I51" s="1">
        <f t="shared" si="1"/>
        <v>46.913333333333334</v>
      </c>
      <c r="J51" s="1">
        <f t="shared" si="1"/>
        <v>70.37</v>
      </c>
      <c r="K51" s="1">
        <f t="shared" si="1"/>
        <v>93.87833333333333</v>
      </c>
      <c r="L51" s="1">
        <f t="shared" si="1"/>
        <v>117.33500000000001</v>
      </c>
      <c r="M51" s="1">
        <f t="shared" si="1"/>
        <v>140.79166666666669</v>
      </c>
      <c r="N51" s="1">
        <f t="shared" si="1"/>
        <v>164.24833333333333</v>
      </c>
      <c r="O51" s="1">
        <f t="shared" si="1"/>
        <v>187.70500000000001</v>
      </c>
      <c r="P51" s="1">
        <f t="shared" si="11"/>
        <v>13.32052777777778</v>
      </c>
      <c r="Q51" s="1">
        <f t="shared" si="11"/>
        <v>13.240444444444448</v>
      </c>
      <c r="R51" s="1">
        <f t="shared" si="11"/>
        <v>13.080277777777781</v>
      </c>
      <c r="S51" s="1">
        <f t="shared" si="11"/>
        <v>12.840027777777781</v>
      </c>
      <c r="T51" s="1">
        <f t="shared" si="11"/>
        <v>12.359527777777778</v>
      </c>
      <c r="U51" s="1">
        <f t="shared" si="11"/>
        <v>11.798944444444446</v>
      </c>
      <c r="V51" s="1">
        <f t="shared" si="11"/>
        <v>10.971416666666668</v>
      </c>
      <c r="W51" s="1">
        <f t="shared" si="8"/>
        <v>10.010416666666668</v>
      </c>
      <c r="X51" s="1"/>
      <c r="Y51" s="27"/>
      <c r="Z51" s="28"/>
      <c r="AA51" s="28"/>
      <c r="AB51" s="28"/>
      <c r="AC51" s="28"/>
      <c r="AD51" s="28"/>
      <c r="AE51" s="28"/>
      <c r="AF51" s="28"/>
      <c r="AH51" s="1"/>
    </row>
    <row r="52" spans="1:34" ht="0.95" customHeight="1">
      <c r="A52">
        <v>30</v>
      </c>
      <c r="B52" s="1">
        <f t="shared" si="3"/>
        <v>2160</v>
      </c>
      <c r="C52" s="32">
        <f t="shared" si="0"/>
        <v>0.5</v>
      </c>
      <c r="D52" s="32">
        <f t="shared" si="4"/>
        <v>0.25</v>
      </c>
      <c r="E52" s="32">
        <f t="shared" si="5"/>
        <v>0.125</v>
      </c>
      <c r="F52" s="4"/>
      <c r="G52" s="31">
        <v>30</v>
      </c>
      <c r="H52" s="1">
        <f t="shared" si="6"/>
        <v>22.7</v>
      </c>
      <c r="I52" s="1">
        <f t="shared" si="1"/>
        <v>45.4</v>
      </c>
      <c r="J52" s="1">
        <f t="shared" si="1"/>
        <v>68.099999999999994</v>
      </c>
      <c r="K52" s="1">
        <f t="shared" si="1"/>
        <v>90.85</v>
      </c>
      <c r="L52" s="1">
        <f t="shared" si="1"/>
        <v>113.55</v>
      </c>
      <c r="M52" s="1">
        <f t="shared" si="1"/>
        <v>136.25</v>
      </c>
      <c r="N52" s="1">
        <f t="shared" si="1"/>
        <v>158.94999999999999</v>
      </c>
      <c r="O52" s="1">
        <f t="shared" si="1"/>
        <v>181.65</v>
      </c>
      <c r="P52" s="1">
        <f t="shared" si="11"/>
        <v>12.475</v>
      </c>
      <c r="Q52" s="1">
        <f t="shared" si="11"/>
        <v>12.4</v>
      </c>
      <c r="R52" s="1">
        <f t="shared" si="11"/>
        <v>12.25</v>
      </c>
      <c r="S52" s="1">
        <f t="shared" si="11"/>
        <v>12.025</v>
      </c>
      <c r="T52" s="1">
        <f t="shared" si="11"/>
        <v>11.574999999999999</v>
      </c>
      <c r="U52" s="1">
        <f t="shared" si="11"/>
        <v>11.05</v>
      </c>
      <c r="V52" s="1">
        <f t="shared" si="11"/>
        <v>10.275</v>
      </c>
      <c r="W52" s="1">
        <f t="shared" si="8"/>
        <v>9.375</v>
      </c>
      <c r="X52" s="1"/>
      <c r="Y52" s="26">
        <f>Y25*E52</f>
        <v>2.2000000000000002</v>
      </c>
      <c r="Z52" s="26">
        <f>Z25*E52</f>
        <v>2.7875000000000001</v>
      </c>
      <c r="AA52" s="26">
        <f>AA25*E52</f>
        <v>3.2374999999999998</v>
      </c>
      <c r="AB52" s="26">
        <f>AB25*E52</f>
        <v>3.85</v>
      </c>
      <c r="AC52" s="26">
        <f>AC25*E52</f>
        <v>4.3</v>
      </c>
      <c r="AD52" s="26">
        <f>AD25*E52</f>
        <v>4.875</v>
      </c>
      <c r="AE52" s="26">
        <f>AE25*E52</f>
        <v>5.35</v>
      </c>
      <c r="AF52" s="26">
        <f>AF25*E52</f>
        <v>6</v>
      </c>
      <c r="AH52" s="1"/>
    </row>
    <row r="53" spans="1:34" ht="0.95" customHeight="1">
      <c r="G53" s="6"/>
      <c r="K53" s="1"/>
      <c r="L53" s="1"/>
      <c r="X53" s="1"/>
      <c r="Y53" s="6"/>
    </row>
    <row r="54" spans="1:34" ht="0.95" customHeight="1">
      <c r="G54" s="6"/>
      <c r="I54">
        <v>100</v>
      </c>
      <c r="J54">
        <v>77</v>
      </c>
      <c r="K54" s="1">
        <v>58</v>
      </c>
      <c r="L54" s="1"/>
      <c r="X54" s="1"/>
      <c r="Y54" s="6"/>
    </row>
    <row r="55" spans="1:34" ht="0.95" customHeight="1">
      <c r="G55" s="6"/>
      <c r="K55" s="1"/>
      <c r="L55" s="1"/>
      <c r="X55" s="1"/>
      <c r="Y55" s="6"/>
    </row>
    <row r="56" spans="1:34" ht="0.95" customHeight="1">
      <c r="G56" s="6"/>
      <c r="K56" s="1"/>
      <c r="L56" s="1"/>
      <c r="P56" s="1">
        <f>P22/2.31</f>
        <v>21.601731601731601</v>
      </c>
      <c r="Q56" s="1">
        <f t="shared" ref="Q56:W56" si="12">Q22/2.31</f>
        <v>21.471861471861473</v>
      </c>
      <c r="R56" s="1">
        <f t="shared" si="12"/>
        <v>21.212121212121211</v>
      </c>
      <c r="S56" s="1">
        <f t="shared" si="12"/>
        <v>20.822510822510822</v>
      </c>
      <c r="T56" s="1">
        <f t="shared" si="12"/>
        <v>20.043290043290042</v>
      </c>
      <c r="U56" s="1">
        <f t="shared" si="12"/>
        <v>19.134199134199136</v>
      </c>
      <c r="V56" s="1">
        <f t="shared" si="12"/>
        <v>17.792207792207794</v>
      </c>
      <c r="W56" s="1">
        <f t="shared" si="12"/>
        <v>16.233766233766232</v>
      </c>
      <c r="X56" s="1"/>
      <c r="Y56" s="6"/>
    </row>
    <row r="57" spans="1:34" ht="0.95" customHeight="1">
      <c r="G57" s="6"/>
      <c r="K57" s="1"/>
      <c r="L57" s="1"/>
      <c r="P57" s="1">
        <f>P27/2.31</f>
        <v>18.151455026455022</v>
      </c>
      <c r="Q57" s="1">
        <f t="shared" ref="Q57:W57" si="13">Q27/2.31</f>
        <v>18.042328042328041</v>
      </c>
      <c r="R57" s="1">
        <f t="shared" si="13"/>
        <v>17.824074074074073</v>
      </c>
      <c r="S57" s="1">
        <f t="shared" si="13"/>
        <v>17.49669312169312</v>
      </c>
      <c r="T57" s="1">
        <f t="shared" si="13"/>
        <v>16.841931216931211</v>
      </c>
      <c r="U57" s="1">
        <f t="shared" si="13"/>
        <v>16.078042328042326</v>
      </c>
      <c r="V57" s="1">
        <f t="shared" si="13"/>
        <v>14.950396825396824</v>
      </c>
      <c r="W57" s="1">
        <f t="shared" si="13"/>
        <v>13.640873015873014</v>
      </c>
      <c r="X57" s="1"/>
      <c r="Y57" s="6"/>
    </row>
    <row r="58" spans="1:34" ht="0.95" customHeight="1">
      <c r="G58" s="6"/>
      <c r="K58" s="1"/>
      <c r="L58" s="1"/>
      <c r="P58" s="1">
        <f>P32/2.31</f>
        <v>15.001202501202501</v>
      </c>
      <c r="Q58" s="1">
        <f t="shared" ref="Q58:W58" si="14">Q32/2.31</f>
        <v>14.911014911014913</v>
      </c>
      <c r="R58" s="1">
        <f t="shared" si="14"/>
        <v>14.73063973063973</v>
      </c>
      <c r="S58" s="1">
        <f t="shared" si="14"/>
        <v>14.460076960076963</v>
      </c>
      <c r="T58" s="1">
        <f t="shared" si="14"/>
        <v>13.918951418951419</v>
      </c>
      <c r="U58" s="1">
        <f t="shared" si="14"/>
        <v>13.287638287638289</v>
      </c>
      <c r="V58" s="1">
        <f t="shared" si="14"/>
        <v>12.355699855699857</v>
      </c>
      <c r="W58" s="1">
        <f t="shared" si="14"/>
        <v>11.273448773448775</v>
      </c>
      <c r="X58" s="1"/>
      <c r="Y58" s="1"/>
      <c r="Z58" s="1"/>
      <c r="AA58" s="1"/>
      <c r="AB58" s="1"/>
      <c r="AC58" s="1"/>
      <c r="AD58" s="1"/>
      <c r="AE58" s="1"/>
      <c r="AF58" s="1"/>
    </row>
    <row r="59" spans="1:34" ht="0.95" customHeight="1">
      <c r="G59" s="6"/>
      <c r="K59" s="1"/>
      <c r="L59" s="1"/>
      <c r="P59" s="1">
        <f>P37/2.31</f>
        <v>12.150974025974024</v>
      </c>
      <c r="Q59" s="1">
        <f t="shared" ref="Q59:W59" si="15">Q37/2.31</f>
        <v>12.077922077922079</v>
      </c>
      <c r="R59" s="1">
        <f t="shared" si="15"/>
        <v>11.931818181818182</v>
      </c>
      <c r="S59" s="1">
        <f t="shared" si="15"/>
        <v>11.712662337662339</v>
      </c>
      <c r="T59" s="1">
        <f t="shared" si="15"/>
        <v>11.274350649350648</v>
      </c>
      <c r="U59" s="1">
        <f t="shared" si="15"/>
        <v>10.762987012987013</v>
      </c>
      <c r="V59" s="1">
        <f t="shared" si="15"/>
        <v>10.008116883116884</v>
      </c>
      <c r="W59" s="1">
        <f t="shared" si="15"/>
        <v>9.1314935064935057</v>
      </c>
      <c r="X59" s="1"/>
      <c r="Y59" s="6"/>
      <c r="Z59" s="6"/>
      <c r="AA59" s="6"/>
      <c r="AB59" s="6"/>
      <c r="AC59" s="6"/>
      <c r="AD59" s="6"/>
      <c r="AE59" s="6"/>
      <c r="AF59" s="6"/>
    </row>
    <row r="60" spans="1:34" ht="0.95" customHeight="1">
      <c r="G60" s="6"/>
      <c r="K60" s="1"/>
      <c r="L60" s="1"/>
      <c r="P60" s="1">
        <f>P42/2.31</f>
        <v>9.6007696007696008</v>
      </c>
      <c r="Q60" s="1">
        <f t="shared" ref="Q60:W60" si="16">Q42/2.31</f>
        <v>9.543049543049543</v>
      </c>
      <c r="R60" s="1">
        <f t="shared" si="16"/>
        <v>9.4276094276094256</v>
      </c>
      <c r="S60" s="1">
        <f t="shared" si="16"/>
        <v>9.2544492544492538</v>
      </c>
      <c r="T60" s="1">
        <f t="shared" si="16"/>
        <v>8.9081289081289068</v>
      </c>
      <c r="U60" s="1">
        <f t="shared" si="16"/>
        <v>8.5040885040885037</v>
      </c>
      <c r="V60" s="1">
        <f t="shared" si="16"/>
        <v>7.9076479076479069</v>
      </c>
      <c r="W60" s="1">
        <f t="shared" si="16"/>
        <v>7.2150072150072138</v>
      </c>
      <c r="X60" s="1"/>
      <c r="Y60" s="1"/>
      <c r="Z60" s="1"/>
      <c r="AA60" s="1"/>
      <c r="AB60" s="1"/>
      <c r="AC60" s="1"/>
      <c r="AD60" s="1"/>
      <c r="AE60" s="1"/>
      <c r="AF60" s="1">
        <f>W64/2.31</f>
        <v>0</v>
      </c>
    </row>
    <row r="61" spans="1:34" ht="0.95" customHeight="1">
      <c r="G61" s="6"/>
      <c r="K61" s="1"/>
      <c r="L61" s="1"/>
      <c r="P61" s="1">
        <f>P47/2.31</f>
        <v>7.3505892255892258</v>
      </c>
      <c r="Q61" s="1">
        <f t="shared" ref="Q61:W61" si="17">Q47/2.31</f>
        <v>7.3063973063973071</v>
      </c>
      <c r="R61" s="1">
        <f t="shared" si="17"/>
        <v>7.2180134680134689</v>
      </c>
      <c r="S61" s="1">
        <f t="shared" si="17"/>
        <v>7.085437710437712</v>
      </c>
      <c r="T61" s="1">
        <f t="shared" si="17"/>
        <v>6.8202861952861964</v>
      </c>
      <c r="U61" s="1">
        <f t="shared" si="17"/>
        <v>6.5109427609427621</v>
      </c>
      <c r="V61" s="1">
        <f t="shared" si="17"/>
        <v>6.0542929292929299</v>
      </c>
      <c r="W61" s="1">
        <f t="shared" si="17"/>
        <v>5.5239898989899006</v>
      </c>
      <c r="X61" s="1"/>
      <c r="Y61" s="6"/>
    </row>
    <row r="62" spans="1:34" ht="0.95" customHeight="1">
      <c r="G62" s="6"/>
      <c r="K62" s="1"/>
      <c r="L62" s="1"/>
      <c r="P62" s="1">
        <f>P52/2.31</f>
        <v>5.4004329004329001</v>
      </c>
      <c r="Q62" s="1">
        <f t="shared" ref="Q62:W62" si="18">Q52/2.31</f>
        <v>5.3679653679653683</v>
      </c>
      <c r="R62" s="1">
        <f t="shared" si="18"/>
        <v>5.3030303030303028</v>
      </c>
      <c r="S62" s="1">
        <f t="shared" si="18"/>
        <v>5.2056277056277054</v>
      </c>
      <c r="T62" s="1">
        <f t="shared" si="18"/>
        <v>5.0108225108225106</v>
      </c>
      <c r="U62" s="1">
        <f t="shared" si="18"/>
        <v>4.783549783549784</v>
      </c>
      <c r="V62" s="1">
        <f t="shared" si="18"/>
        <v>4.4480519480519485</v>
      </c>
      <c r="W62" s="1">
        <f t="shared" si="18"/>
        <v>4.0584415584415581</v>
      </c>
      <c r="X62" s="1"/>
    </row>
    <row r="63" spans="1:34" ht="12.75" customHeight="1">
      <c r="H63" s="2" t="s">
        <v>50</v>
      </c>
      <c r="P63" s="6" t="s">
        <v>24</v>
      </c>
      <c r="Q63" s="6" t="s">
        <v>25</v>
      </c>
      <c r="R63" s="6" t="s">
        <v>26</v>
      </c>
      <c r="S63" s="6" t="s">
        <v>27</v>
      </c>
      <c r="T63" s="6" t="s">
        <v>28</v>
      </c>
      <c r="U63" s="6" t="s">
        <v>29</v>
      </c>
      <c r="V63" s="6" t="s">
        <v>30</v>
      </c>
      <c r="W63" s="6" t="s">
        <v>31</v>
      </c>
      <c r="X63" s="1"/>
    </row>
    <row r="64" spans="1:34">
      <c r="H64" t="s">
        <v>88</v>
      </c>
      <c r="P64" s="25">
        <v>22</v>
      </c>
      <c r="Q64" s="25">
        <v>22</v>
      </c>
      <c r="R64" s="25">
        <v>23</v>
      </c>
      <c r="S64" s="25">
        <v>25</v>
      </c>
      <c r="T64" s="25">
        <v>29</v>
      </c>
      <c r="U64" s="25">
        <v>36</v>
      </c>
      <c r="V64" s="25">
        <v>45</v>
      </c>
      <c r="W64" s="25"/>
    </row>
    <row r="65" spans="2:23" ht="0.95" customHeight="1">
      <c r="B65" s="11" t="s">
        <v>17</v>
      </c>
      <c r="L65" s="1"/>
      <c r="P65" s="1">
        <f>P64/2.31</f>
        <v>9.5238095238095237</v>
      </c>
      <c r="Q65" s="1">
        <f t="shared" ref="Q65:W65" si="19">Q64/2.31</f>
        <v>9.5238095238095237</v>
      </c>
      <c r="R65" s="1">
        <f t="shared" si="19"/>
        <v>9.9567099567099557</v>
      </c>
      <c r="S65" s="1">
        <f t="shared" si="19"/>
        <v>10.822510822510822</v>
      </c>
      <c r="T65" s="1">
        <f t="shared" si="19"/>
        <v>12.554112554112553</v>
      </c>
      <c r="U65" s="1">
        <f t="shared" si="19"/>
        <v>15.584415584415584</v>
      </c>
      <c r="V65" s="1">
        <f t="shared" si="19"/>
        <v>19.480519480519479</v>
      </c>
      <c r="W65" s="1">
        <f t="shared" si="19"/>
        <v>0</v>
      </c>
    </row>
    <row r="66" spans="2:23">
      <c r="B66" s="11"/>
      <c r="H66" t="s">
        <v>43</v>
      </c>
      <c r="P66" s="1"/>
      <c r="Q66" s="1"/>
      <c r="R66" s="1"/>
      <c r="S66" s="1"/>
      <c r="T66" s="1"/>
      <c r="U66" s="1"/>
      <c r="V66" s="1"/>
      <c r="W66" s="1"/>
    </row>
    <row r="67" spans="2:23">
      <c r="B67" s="11"/>
      <c r="P67" s="1"/>
      <c r="Q67" s="1"/>
      <c r="R67" s="1"/>
      <c r="S67" s="1"/>
      <c r="T67" s="1"/>
      <c r="U67" s="1"/>
      <c r="V67" s="1"/>
      <c r="W67" s="1"/>
    </row>
    <row r="68" spans="2:23">
      <c r="B68" s="11"/>
      <c r="P68" s="1"/>
      <c r="Q68" s="1"/>
      <c r="R68" s="1"/>
      <c r="S68" s="1"/>
      <c r="T68" s="1"/>
      <c r="U68" s="1"/>
      <c r="V68" s="1"/>
      <c r="W68" s="1"/>
    </row>
    <row r="69" spans="2:23">
      <c r="B69" s="11"/>
      <c r="H69" s="2" t="s">
        <v>90</v>
      </c>
      <c r="L69" s="1"/>
      <c r="P69" s="7" t="s">
        <v>57</v>
      </c>
      <c r="Q69" s="7" t="s">
        <v>58</v>
      </c>
      <c r="R69" s="7" t="s">
        <v>59</v>
      </c>
      <c r="S69" s="7" t="s">
        <v>60</v>
      </c>
      <c r="T69" s="7" t="s">
        <v>61</v>
      </c>
      <c r="U69" s="7" t="s">
        <v>62</v>
      </c>
      <c r="V69" s="7" t="s">
        <v>63</v>
      </c>
      <c r="W69" s="7" t="s">
        <v>64</v>
      </c>
    </row>
    <row r="70" spans="2:23">
      <c r="B70" s="11"/>
      <c r="H70" s="19" t="s">
        <v>89</v>
      </c>
      <c r="P70" s="25">
        <v>17.600000000000001</v>
      </c>
      <c r="Q70" s="25">
        <v>22.3</v>
      </c>
      <c r="R70" s="25">
        <v>25.9</v>
      </c>
      <c r="S70" s="25">
        <v>30.8</v>
      </c>
      <c r="T70" s="25">
        <v>34.4</v>
      </c>
      <c r="U70" s="25">
        <v>39</v>
      </c>
      <c r="V70" s="25">
        <v>42.8</v>
      </c>
      <c r="W70" s="25">
        <v>48</v>
      </c>
    </row>
    <row r="71" spans="2:23">
      <c r="B71" s="11"/>
      <c r="H71" t="s">
        <v>51</v>
      </c>
      <c r="P71" s="18"/>
      <c r="Q71" s="18"/>
      <c r="R71" s="18"/>
      <c r="S71" s="18"/>
      <c r="T71" s="18"/>
      <c r="U71" s="18"/>
      <c r="V71" s="18"/>
      <c r="W71" s="18"/>
    </row>
    <row r="72" spans="2:23">
      <c r="B72" s="11"/>
      <c r="P72" s="18"/>
      <c r="Q72" s="18"/>
      <c r="R72" s="18"/>
      <c r="S72" s="18"/>
      <c r="T72" s="18"/>
      <c r="U72" s="18"/>
      <c r="V72" s="18"/>
      <c r="W72" s="18"/>
    </row>
    <row r="73" spans="2:23">
      <c r="B73" s="11"/>
      <c r="H73" s="14" t="s">
        <v>52</v>
      </c>
      <c r="L73" s="1"/>
    </row>
    <row r="74" spans="2:23">
      <c r="B74" s="11"/>
      <c r="L74" s="1"/>
    </row>
    <row r="75" spans="2:23">
      <c r="B75" s="11"/>
      <c r="L75" s="1"/>
    </row>
    <row r="76" spans="2:23">
      <c r="B76" s="11"/>
      <c r="L76" s="1"/>
    </row>
    <row r="77" spans="2:23">
      <c r="B77" s="11"/>
      <c r="L77" s="1"/>
    </row>
    <row r="78" spans="2:23">
      <c r="B78" s="11"/>
      <c r="L78" s="1"/>
    </row>
    <row r="79" spans="2:23">
      <c r="I79" s="2"/>
      <c r="L79" s="1"/>
    </row>
    <row r="80" spans="2:23">
      <c r="B80" s="2" t="s">
        <v>5</v>
      </c>
      <c r="I80" s="2" t="s">
        <v>54</v>
      </c>
    </row>
    <row r="81" spans="2:9">
      <c r="B81" s="2"/>
      <c r="I81" s="2"/>
    </row>
    <row r="82" spans="2:9">
      <c r="I82" t="s">
        <v>55</v>
      </c>
    </row>
    <row r="83" spans="2:9">
      <c r="I83" t="s">
        <v>56</v>
      </c>
    </row>
    <row r="84" spans="2:9">
      <c r="I84" s="10"/>
    </row>
    <row r="85" spans="2:9">
      <c r="I85" s="10"/>
    </row>
    <row r="86" spans="2:9">
      <c r="I86" s="10" t="s">
        <v>32</v>
      </c>
    </row>
    <row r="87" spans="2:9">
      <c r="I87" s="10" t="s">
        <v>33</v>
      </c>
    </row>
    <row r="88" spans="2:9">
      <c r="I88" s="10" t="s">
        <v>34</v>
      </c>
    </row>
    <row r="89" spans="2:9">
      <c r="I89" s="10"/>
    </row>
    <row r="90" spans="2:9">
      <c r="I90" s="2" t="s">
        <v>35</v>
      </c>
    </row>
    <row r="91" spans="2:9">
      <c r="I91" s="2"/>
    </row>
    <row r="92" spans="2:9">
      <c r="I92" s="10" t="s">
        <v>79</v>
      </c>
    </row>
    <row r="93" spans="2:9">
      <c r="I93" s="10" t="s">
        <v>66</v>
      </c>
    </row>
    <row r="94" spans="2:9">
      <c r="I94" s="10"/>
    </row>
    <row r="95" spans="2:9">
      <c r="I95" s="2" t="s">
        <v>36</v>
      </c>
    </row>
    <row r="96" spans="2:9">
      <c r="I96" s="10"/>
    </row>
    <row r="97" spans="2:9">
      <c r="B97" t="s">
        <v>18</v>
      </c>
      <c r="I97" t="s">
        <v>81</v>
      </c>
    </row>
    <row r="98" spans="2:9">
      <c r="B98" t="s">
        <v>20</v>
      </c>
      <c r="I98" t="s">
        <v>38</v>
      </c>
    </row>
    <row r="99" spans="2:9">
      <c r="B99" t="s">
        <v>21</v>
      </c>
      <c r="I99" t="s">
        <v>37</v>
      </c>
    </row>
    <row r="100" spans="2:9">
      <c r="B100" t="s">
        <v>22</v>
      </c>
      <c r="I100" t="s">
        <v>82</v>
      </c>
    </row>
    <row r="101" spans="2:9">
      <c r="B101" t="s">
        <v>23</v>
      </c>
      <c r="I101" t="s">
        <v>65</v>
      </c>
    </row>
    <row r="102" spans="2:9">
      <c r="I102" t="s">
        <v>45</v>
      </c>
    </row>
    <row r="103" spans="2:9">
      <c r="I103" t="s">
        <v>47</v>
      </c>
    </row>
    <row r="105" spans="2:9">
      <c r="I105" s="2" t="s">
        <v>39</v>
      </c>
    </row>
    <row r="107" spans="2:9">
      <c r="I107" t="s">
        <v>67</v>
      </c>
    </row>
    <row r="109" spans="2:9">
      <c r="I109" s="2" t="s">
        <v>40</v>
      </c>
    </row>
    <row r="111" spans="2:9">
      <c r="I111" t="s">
        <v>83</v>
      </c>
    </row>
    <row r="112" spans="2:9">
      <c r="I112" t="s">
        <v>68</v>
      </c>
    </row>
    <row r="113" spans="9:15">
      <c r="I113" t="s">
        <v>69</v>
      </c>
    </row>
    <row r="116" spans="9:15">
      <c r="I116" s="2" t="s">
        <v>41</v>
      </c>
    </row>
    <row r="117" spans="9:15">
      <c r="I117" s="2"/>
    </row>
    <row r="118" spans="9:15">
      <c r="I118" s="10" t="s">
        <v>85</v>
      </c>
    </row>
    <row r="119" spans="9:15" s="10" customFormat="1">
      <c r="I119" s="10" t="s">
        <v>70</v>
      </c>
    </row>
    <row r="120" spans="9:15" s="10" customFormat="1"/>
    <row r="121" spans="9:15" s="10" customFormat="1">
      <c r="I121" s="10" t="s">
        <v>48</v>
      </c>
    </row>
    <row r="122" spans="9:15" s="10" customFormat="1">
      <c r="I122" s="10" t="s">
        <v>91</v>
      </c>
    </row>
    <row r="123" spans="9:15" s="10" customFormat="1">
      <c r="I123" s="10" t="s">
        <v>71</v>
      </c>
    </row>
    <row r="124" spans="9:15" s="10" customFormat="1">
      <c r="I124" s="10" t="s">
        <v>92</v>
      </c>
    </row>
    <row r="125" spans="9:15" s="10" customFormat="1"/>
    <row r="126" spans="9:15">
      <c r="I126" s="13" t="s">
        <v>49</v>
      </c>
      <c r="O126" s="13"/>
    </row>
  </sheetData>
  <phoneticPr fontId="0" type="noConversion"/>
  <hyperlinks>
    <hyperlink ref="I126" r:id="rId1"/>
  </hyperlinks>
  <pageMargins left="0.75" right="0.75" top="1" bottom="1" header="0.5" footer="0.5"/>
  <pageSetup orientation="portrait" horizontalDpi="4294967293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VSPA</vt:lpstr>
      <vt:lpstr>VFD Control</vt:lpstr>
      <vt:lpstr>VSPA!Print_Area</vt:lpstr>
    </vt:vector>
  </TitlesOfParts>
  <Company>Sta-Rite Industries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JEvans</dc:creator>
  <cp:lastModifiedBy>Joe Evans</cp:lastModifiedBy>
  <cp:lastPrinted>2002-06-22T20:45:45Z</cp:lastPrinted>
  <dcterms:created xsi:type="dcterms:W3CDTF">2002-06-11T22:04:06Z</dcterms:created>
  <dcterms:modified xsi:type="dcterms:W3CDTF">2012-04-08T23:55:48Z</dcterms:modified>
</cp:coreProperties>
</file>