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255" windowWidth="13095" windowHeight="8310"/>
  </bookViews>
  <sheets>
    <sheet name="VSPA" sheetId="1" r:id="rId1"/>
    <sheet name="VFD Control" sheetId="6" r:id="rId2"/>
  </sheets>
  <definedNames>
    <definedName name="_xlnm.Print_Area" localSheetId="0">VSPA!$I$80:$X$151</definedName>
  </definedNames>
  <calcPr calcId="125725"/>
</workbook>
</file>

<file path=xl/calcChain.xml><?xml version="1.0" encoding="utf-8"?>
<calcChain xmlns="http://schemas.openxmlformats.org/spreadsheetml/2006/main">
  <c r="AF25" i="1"/>
  <c r="C52"/>
  <c r="H52" s="1"/>
  <c r="AE25"/>
  <c r="AD25"/>
  <c r="AC25"/>
  <c r="AB25"/>
  <c r="AA25"/>
  <c r="Z25"/>
  <c r="Y25"/>
  <c r="C47"/>
  <c r="H47" s="1"/>
  <c r="C42"/>
  <c r="H42" s="1"/>
  <c r="D42"/>
  <c r="E42" s="1"/>
  <c r="C37"/>
  <c r="H37" s="1"/>
  <c r="C32"/>
  <c r="H32" s="1"/>
  <c r="D32"/>
  <c r="E32" s="1"/>
  <c r="C27"/>
  <c r="H27" s="1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C51"/>
  <c r="H51" s="1"/>
  <c r="C50"/>
  <c r="H50" s="1"/>
  <c r="C49"/>
  <c r="H49" s="1"/>
  <c r="C48"/>
  <c r="H48" s="1"/>
  <c r="C46"/>
  <c r="H46" s="1"/>
  <c r="C45"/>
  <c r="H45" s="1"/>
  <c r="C44"/>
  <c r="H44" s="1"/>
  <c r="C43"/>
  <c r="H43" s="1"/>
  <c r="C41"/>
  <c r="H41" s="1"/>
  <c r="C40"/>
  <c r="H40" s="1"/>
  <c r="C39"/>
  <c r="H39" s="1"/>
  <c r="C38"/>
  <c r="H38" s="1"/>
  <c r="C36"/>
  <c r="H36" s="1"/>
  <c r="C35"/>
  <c r="H35" s="1"/>
  <c r="C34"/>
  <c r="H34" s="1"/>
  <c r="C33"/>
  <c r="H33" s="1"/>
  <c r="C31"/>
  <c r="H31" s="1"/>
  <c r="C30"/>
  <c r="H30" s="1"/>
  <c r="C29"/>
  <c r="H29" s="1"/>
  <c r="C28"/>
  <c r="H28" s="1"/>
  <c r="C26"/>
  <c r="H26" s="1"/>
  <c r="C25"/>
  <c r="H25" s="1"/>
  <c r="C24"/>
  <c r="H24" s="1"/>
  <c r="C23"/>
  <c r="H23" s="1"/>
  <c r="C22"/>
  <c r="AF60"/>
  <c r="AE60"/>
  <c r="AD60"/>
  <c r="AC60"/>
  <c r="AB60"/>
  <c r="AA60"/>
  <c r="Z60"/>
  <c r="Y60"/>
  <c r="AO25"/>
  <c r="AN25"/>
  <c r="AM25"/>
  <c r="AL25"/>
  <c r="AK25"/>
  <c r="AJ25"/>
  <c r="AI25"/>
  <c r="AH25"/>
  <c r="AO42"/>
  <c r="AN42"/>
  <c r="AM42"/>
  <c r="AL42"/>
  <c r="AK42"/>
  <c r="AJ42"/>
  <c r="AI42"/>
  <c r="AH42"/>
  <c r="AO32"/>
  <c r="AN32"/>
  <c r="AM32"/>
  <c r="AL32"/>
  <c r="AK32"/>
  <c r="AJ32"/>
  <c r="AI32"/>
  <c r="AH32"/>
  <c r="O52"/>
  <c r="N52"/>
  <c r="M52"/>
  <c r="L52"/>
  <c r="K52"/>
  <c r="J52"/>
  <c r="I52"/>
  <c r="O47"/>
  <c r="N47"/>
  <c r="M47"/>
  <c r="L47"/>
  <c r="K47"/>
  <c r="J47"/>
  <c r="I47"/>
  <c r="O42"/>
  <c r="W42"/>
  <c r="N42"/>
  <c r="V42"/>
  <c r="M42"/>
  <c r="U42"/>
  <c r="L42"/>
  <c r="T42"/>
  <c r="K42"/>
  <c r="S42"/>
  <c r="J42"/>
  <c r="R42"/>
  <c r="Q42"/>
  <c r="I42"/>
  <c r="P42"/>
  <c r="P60" s="1"/>
  <c r="O37"/>
  <c r="N37"/>
  <c r="M37"/>
  <c r="L37"/>
  <c r="K37"/>
  <c r="J37"/>
  <c r="I37"/>
  <c r="O32"/>
  <c r="W32"/>
  <c r="N32"/>
  <c r="V32"/>
  <c r="M32"/>
  <c r="U32"/>
  <c r="L32"/>
  <c r="T32"/>
  <c r="K32"/>
  <c r="S32"/>
  <c r="J32"/>
  <c r="R32"/>
  <c r="Q32"/>
  <c r="I32"/>
  <c r="P32"/>
  <c r="P58" s="1"/>
  <c r="O27"/>
  <c r="N27"/>
  <c r="M27"/>
  <c r="L27"/>
  <c r="K27"/>
  <c r="J27"/>
  <c r="I27"/>
  <c r="W65"/>
  <c r="V65"/>
  <c r="U65"/>
  <c r="T65"/>
  <c r="S65"/>
  <c r="R65"/>
  <c r="Q65"/>
  <c r="P65"/>
  <c r="W60"/>
  <c r="V60"/>
  <c r="U60"/>
  <c r="T60"/>
  <c r="S60"/>
  <c r="R60"/>
  <c r="Q60"/>
  <c r="W58"/>
  <c r="V58"/>
  <c r="U58"/>
  <c r="T58"/>
  <c r="S58"/>
  <c r="R58"/>
  <c r="Q58"/>
  <c r="W56"/>
  <c r="V56"/>
  <c r="U56"/>
  <c r="T56"/>
  <c r="S56"/>
  <c r="R56"/>
  <c r="Q56"/>
  <c r="P56"/>
  <c r="D23"/>
  <c r="E23" s="1"/>
  <c r="D24"/>
  <c r="E24" s="1"/>
  <c r="D25"/>
  <c r="E25" s="1"/>
  <c r="D26"/>
  <c r="E26" s="1"/>
  <c r="D28"/>
  <c r="E28" s="1"/>
  <c r="D29"/>
  <c r="E29" s="1"/>
  <c r="D30"/>
  <c r="E30" s="1"/>
  <c r="D31"/>
  <c r="E31" s="1"/>
  <c r="D33"/>
  <c r="E33" s="1"/>
  <c r="D34"/>
  <c r="E34" s="1"/>
  <c r="D35"/>
  <c r="E35" s="1"/>
  <c r="D36"/>
  <c r="E36" s="1"/>
  <c r="D38"/>
  <c r="E38" s="1"/>
  <c r="D39"/>
  <c r="E39" s="1"/>
  <c r="D40"/>
  <c r="E40" s="1"/>
  <c r="D41"/>
  <c r="E41" s="1"/>
  <c r="D43"/>
  <c r="E43" s="1"/>
  <c r="D44"/>
  <c r="E44" s="1"/>
  <c r="D45"/>
  <c r="E45" s="1"/>
  <c r="D46"/>
  <c r="E46" s="1"/>
  <c r="D48"/>
  <c r="E48" s="1"/>
  <c r="D49"/>
  <c r="E49" s="1"/>
  <c r="D50"/>
  <c r="E50" s="1"/>
  <c r="D51"/>
  <c r="E51" s="1"/>
  <c r="O51"/>
  <c r="O50"/>
  <c r="O49"/>
  <c r="O48"/>
  <c r="O46"/>
  <c r="O45"/>
  <c r="O44"/>
  <c r="O43"/>
  <c r="O41"/>
  <c r="O40"/>
  <c r="O39"/>
  <c r="O38"/>
  <c r="O36"/>
  <c r="O35"/>
  <c r="O34"/>
  <c r="O33"/>
  <c r="O31"/>
  <c r="O30"/>
  <c r="O29"/>
  <c r="O28"/>
  <c r="O26"/>
  <c r="O25"/>
  <c r="O24"/>
  <c r="N51"/>
  <c r="N50"/>
  <c r="N49"/>
  <c r="N48"/>
  <c r="N46"/>
  <c r="N45"/>
  <c r="N44"/>
  <c r="N43"/>
  <c r="N41"/>
  <c r="N40"/>
  <c r="N39"/>
  <c r="N38"/>
  <c r="N36"/>
  <c r="N35"/>
  <c r="N34"/>
  <c r="N33"/>
  <c r="N31"/>
  <c r="N30"/>
  <c r="N29"/>
  <c r="N28"/>
  <c r="N26"/>
  <c r="N25"/>
  <c r="N24"/>
  <c r="M51"/>
  <c r="M50"/>
  <c r="M49"/>
  <c r="M48"/>
  <c r="M46"/>
  <c r="M45"/>
  <c r="M44"/>
  <c r="M43"/>
  <c r="M41"/>
  <c r="M40"/>
  <c r="M39"/>
  <c r="M38"/>
  <c r="M36"/>
  <c r="M35"/>
  <c r="M34"/>
  <c r="M33"/>
  <c r="M31"/>
  <c r="M30"/>
  <c r="M29"/>
  <c r="M28"/>
  <c r="M26"/>
  <c r="M25"/>
  <c r="M24"/>
  <c r="O23"/>
  <c r="N23"/>
  <c r="M23"/>
  <c r="W51"/>
  <c r="W49"/>
  <c r="W46"/>
  <c r="W44"/>
  <c r="W41"/>
  <c r="W39"/>
  <c r="W36"/>
  <c r="W34"/>
  <c r="W31"/>
  <c r="W29"/>
  <c r="W26"/>
  <c r="W25"/>
  <c r="W24"/>
  <c r="V50"/>
  <c r="V48"/>
  <c r="V45"/>
  <c r="V43"/>
  <c r="V40"/>
  <c r="V38"/>
  <c r="V35"/>
  <c r="V34"/>
  <c r="V33"/>
  <c r="V31"/>
  <c r="V30"/>
  <c r="V29"/>
  <c r="V28"/>
  <c r="V26"/>
  <c r="V25"/>
  <c r="V24"/>
  <c r="U51"/>
  <c r="U49"/>
  <c r="U46"/>
  <c r="U44"/>
  <c r="U43"/>
  <c r="U41"/>
  <c r="U40"/>
  <c r="U39"/>
  <c r="U38"/>
  <c r="U36"/>
  <c r="U35"/>
  <c r="U34"/>
  <c r="U33"/>
  <c r="U31"/>
  <c r="U30"/>
  <c r="U29"/>
  <c r="U28"/>
  <c r="U26"/>
  <c r="U25"/>
  <c r="U24"/>
  <c r="W23"/>
  <c r="V23"/>
  <c r="U23"/>
  <c r="T23"/>
  <c r="L23"/>
  <c r="S23"/>
  <c r="K23"/>
  <c r="R23"/>
  <c r="J23"/>
  <c r="Q23"/>
  <c r="I23"/>
  <c r="P51"/>
  <c r="P50"/>
  <c r="P49"/>
  <c r="P48"/>
  <c r="P46"/>
  <c r="P45"/>
  <c r="P44"/>
  <c r="P43"/>
  <c r="P41"/>
  <c r="P40"/>
  <c r="P39"/>
  <c r="P38"/>
  <c r="P36"/>
  <c r="P35"/>
  <c r="P34"/>
  <c r="P33"/>
  <c r="P31"/>
  <c r="P30"/>
  <c r="P29"/>
  <c r="P28"/>
  <c r="P26"/>
  <c r="P25"/>
  <c r="P24"/>
  <c r="P23"/>
  <c r="Q28"/>
  <c r="Q29"/>
  <c r="Q30"/>
  <c r="Q31"/>
  <c r="Q33"/>
  <c r="Q34"/>
  <c r="Q35"/>
  <c r="Q36"/>
  <c r="Q38"/>
  <c r="Q39"/>
  <c r="Q40"/>
  <c r="Q41"/>
  <c r="Q43"/>
  <c r="Q44"/>
  <c r="Q45"/>
  <c r="Q46"/>
  <c r="Q48"/>
  <c r="Q49"/>
  <c r="Q50"/>
  <c r="Q51"/>
  <c r="T51"/>
  <c r="T50"/>
  <c r="T49"/>
  <c r="T48"/>
  <c r="T46"/>
  <c r="T45"/>
  <c r="T44"/>
  <c r="T43"/>
  <c r="T41"/>
  <c r="T40"/>
  <c r="T39"/>
  <c r="T38"/>
  <c r="T36"/>
  <c r="T35"/>
  <c r="T34"/>
  <c r="T33"/>
  <c r="T31"/>
  <c r="T30"/>
  <c r="T29"/>
  <c r="T28"/>
  <c r="T26"/>
  <c r="T25"/>
  <c r="T24"/>
  <c r="S51"/>
  <c r="S50"/>
  <c r="S49"/>
  <c r="S48"/>
  <c r="S46"/>
  <c r="S45"/>
  <c r="S44"/>
  <c r="S43"/>
  <c r="S41"/>
  <c r="S40"/>
  <c r="S39"/>
  <c r="S38"/>
  <c r="S36"/>
  <c r="S35"/>
  <c r="S34"/>
  <c r="S33"/>
  <c r="S31"/>
  <c r="S30"/>
  <c r="S29"/>
  <c r="S28"/>
  <c r="S26"/>
  <c r="S25"/>
  <c r="S24"/>
  <c r="R51"/>
  <c r="R50"/>
  <c r="R49"/>
  <c r="R48"/>
  <c r="R46"/>
  <c r="R45"/>
  <c r="R44"/>
  <c r="R43"/>
  <c r="R41"/>
  <c r="R40"/>
  <c r="R39"/>
  <c r="R38"/>
  <c r="R36"/>
  <c r="R35"/>
  <c r="R34"/>
  <c r="R33"/>
  <c r="R31"/>
  <c r="R30"/>
  <c r="R29"/>
  <c r="R28"/>
  <c r="R26"/>
  <c r="R25"/>
  <c r="R24"/>
  <c r="I25"/>
  <c r="I26"/>
  <c r="I28"/>
  <c r="I29"/>
  <c r="I30"/>
  <c r="I31"/>
  <c r="I33"/>
  <c r="I34"/>
  <c r="I35"/>
  <c r="I36"/>
  <c r="I38"/>
  <c r="I39"/>
  <c r="I40"/>
  <c r="I41"/>
  <c r="I43"/>
  <c r="I44"/>
  <c r="I45"/>
  <c r="I46"/>
  <c r="I48"/>
  <c r="I49"/>
  <c r="I50"/>
  <c r="I51"/>
  <c r="L51"/>
  <c r="L50"/>
  <c r="L49"/>
  <c r="L48"/>
  <c r="L46"/>
  <c r="L45"/>
  <c r="L44"/>
  <c r="L43"/>
  <c r="L41"/>
  <c r="L40"/>
  <c r="L39"/>
  <c r="L38"/>
  <c r="L36"/>
  <c r="L35"/>
  <c r="L34"/>
  <c r="L33"/>
  <c r="L31"/>
  <c r="L30"/>
  <c r="L29"/>
  <c r="L28"/>
  <c r="L26"/>
  <c r="L25"/>
  <c r="L24"/>
  <c r="K51"/>
  <c r="K50"/>
  <c r="K49"/>
  <c r="K48"/>
  <c r="K46"/>
  <c r="K45"/>
  <c r="K44"/>
  <c r="K43"/>
  <c r="K41"/>
  <c r="K40"/>
  <c r="K39"/>
  <c r="K38"/>
  <c r="K36"/>
  <c r="K35"/>
  <c r="K34"/>
  <c r="K33"/>
  <c r="K31"/>
  <c r="K30"/>
  <c r="K29"/>
  <c r="K28"/>
  <c r="K26"/>
  <c r="K25"/>
  <c r="K24"/>
  <c r="J51"/>
  <c r="J50"/>
  <c r="J49"/>
  <c r="J48"/>
  <c r="J46"/>
  <c r="J45"/>
  <c r="J44"/>
  <c r="J43"/>
  <c r="J41"/>
  <c r="J40"/>
  <c r="J39"/>
  <c r="J38"/>
  <c r="J36"/>
  <c r="J35"/>
  <c r="J34"/>
  <c r="J33"/>
  <c r="J31"/>
  <c r="J30"/>
  <c r="J29"/>
  <c r="J28"/>
  <c r="J26"/>
  <c r="J25"/>
  <c r="J24"/>
  <c r="Q26"/>
  <c r="Q25"/>
  <c r="Q24"/>
  <c r="I24"/>
  <c r="AF32" l="1"/>
  <c r="AD32"/>
  <c r="AB32"/>
  <c r="Z32"/>
  <c r="AF42"/>
  <c r="AD42"/>
  <c r="AB42"/>
  <c r="Z42"/>
  <c r="U45"/>
  <c r="U48"/>
  <c r="U50"/>
  <c r="V36"/>
  <c r="V39"/>
  <c r="V41"/>
  <c r="V44"/>
  <c r="V46"/>
  <c r="V49"/>
  <c r="V51"/>
  <c r="W28"/>
  <c r="W30"/>
  <c r="W33"/>
  <c r="W35"/>
  <c r="W38"/>
  <c r="W40"/>
  <c r="W43"/>
  <c r="W45"/>
  <c r="W48"/>
  <c r="W50"/>
  <c r="D27"/>
  <c r="Y32"/>
  <c r="AA32"/>
  <c r="AC32"/>
  <c r="AE32"/>
  <c r="D37"/>
  <c r="Y42"/>
  <c r="AA42"/>
  <c r="AC42"/>
  <c r="AE42"/>
  <c r="D47"/>
  <c r="D52"/>
  <c r="E52" l="1"/>
  <c r="AO52"/>
  <c r="AM52"/>
  <c r="AK52"/>
  <c r="AI52"/>
  <c r="Q52"/>
  <c r="Q62" s="1"/>
  <c r="P52"/>
  <c r="P62" s="1"/>
  <c r="AN52"/>
  <c r="AL52"/>
  <c r="AJ52"/>
  <c r="AH52"/>
  <c r="W52"/>
  <c r="W62" s="1"/>
  <c r="V52"/>
  <c r="V62" s="1"/>
  <c r="U52"/>
  <c r="U62" s="1"/>
  <c r="T52"/>
  <c r="T62" s="1"/>
  <c r="S52"/>
  <c r="S62" s="1"/>
  <c r="R52"/>
  <c r="R62" s="1"/>
  <c r="E47"/>
  <c r="AO47"/>
  <c r="AM47"/>
  <c r="AK47"/>
  <c r="AI47"/>
  <c r="W47"/>
  <c r="W61" s="1"/>
  <c r="V47"/>
  <c r="V61" s="1"/>
  <c r="U47"/>
  <c r="U61" s="1"/>
  <c r="T47"/>
  <c r="T61" s="1"/>
  <c r="S47"/>
  <c r="S61" s="1"/>
  <c r="R47"/>
  <c r="R61" s="1"/>
  <c r="AN47"/>
  <c r="AL47"/>
  <c r="AJ47"/>
  <c r="AH47"/>
  <c r="Q47"/>
  <c r="Q61" s="1"/>
  <c r="P47"/>
  <c r="P61" s="1"/>
  <c r="E37"/>
  <c r="AO37"/>
  <c r="AM37"/>
  <c r="AK37"/>
  <c r="AI37"/>
  <c r="W37"/>
  <c r="W59" s="1"/>
  <c r="V37"/>
  <c r="V59" s="1"/>
  <c r="U37"/>
  <c r="U59" s="1"/>
  <c r="T37"/>
  <c r="T59" s="1"/>
  <c r="S37"/>
  <c r="S59" s="1"/>
  <c r="R37"/>
  <c r="R59" s="1"/>
  <c r="AN37"/>
  <c r="AL37"/>
  <c r="AJ37"/>
  <c r="AH37"/>
  <c r="Q37"/>
  <c r="Q59" s="1"/>
  <c r="P37"/>
  <c r="P59" s="1"/>
  <c r="E27"/>
  <c r="AO27"/>
  <c r="AM27"/>
  <c r="AK27"/>
  <c r="AI27"/>
  <c r="W27"/>
  <c r="W57" s="1"/>
  <c r="V27"/>
  <c r="V57" s="1"/>
  <c r="Q27"/>
  <c r="Q57" s="1"/>
  <c r="AN27"/>
  <c r="AL27"/>
  <c r="AJ27"/>
  <c r="AH27"/>
  <c r="P27"/>
  <c r="P57" s="1"/>
  <c r="U27"/>
  <c r="U57" s="1"/>
  <c r="T27"/>
  <c r="T57" s="1"/>
  <c r="S27"/>
  <c r="S57" s="1"/>
  <c r="R27"/>
  <c r="R57" s="1"/>
  <c r="AE47" l="1"/>
  <c r="AC47"/>
  <c r="AA47"/>
  <c r="Y47"/>
  <c r="AF47"/>
  <c r="AB47"/>
  <c r="Z47"/>
  <c r="AD47"/>
  <c r="AE37"/>
  <c r="AC37"/>
  <c r="AA37"/>
  <c r="Y37"/>
  <c r="AF37"/>
  <c r="AB37"/>
  <c r="Z37"/>
  <c r="AD37"/>
  <c r="AF52"/>
  <c r="Y52"/>
  <c r="AC52"/>
  <c r="Z52"/>
  <c r="AD52"/>
  <c r="AA52"/>
  <c r="AE52"/>
  <c r="AB52"/>
  <c r="AE27"/>
  <c r="AC27"/>
  <c r="AA27"/>
  <c r="Y27"/>
  <c r="AF27"/>
  <c r="AB27"/>
  <c r="Z27"/>
  <c r="AD27"/>
</calcChain>
</file>

<file path=xl/sharedStrings.xml><?xml version="1.0" encoding="utf-8"?>
<sst xmlns="http://schemas.openxmlformats.org/spreadsheetml/2006/main" count="121" uniqueCount="104">
  <si>
    <t>Q1</t>
  </si>
  <si>
    <t>Q2</t>
  </si>
  <si>
    <t>Q3</t>
  </si>
  <si>
    <t>Q4</t>
  </si>
  <si>
    <t>Q5</t>
  </si>
  <si>
    <t>AFFINITY LAW CALCULATOR</t>
  </si>
  <si>
    <t>H1</t>
  </si>
  <si>
    <t>H2</t>
  </si>
  <si>
    <t>H3</t>
  </si>
  <si>
    <t>H4</t>
  </si>
  <si>
    <t>H5</t>
  </si>
  <si>
    <t>Q6</t>
  </si>
  <si>
    <t>H6</t>
  </si>
  <si>
    <t>Q7</t>
  </si>
  <si>
    <t>H7</t>
  </si>
  <si>
    <t>Q8</t>
  </si>
  <si>
    <t>H8</t>
  </si>
  <si>
    <t>INSTRUCTIONS:</t>
  </si>
  <si>
    <t>Enter a motor speed for 60 Hz</t>
  </si>
  <si>
    <r>
      <t xml:space="preserve">ENTER RPM IN CELL </t>
    </r>
    <r>
      <rPr>
        <sz val="10"/>
        <color indexed="10"/>
        <rFont val="Arial"/>
        <family val="2"/>
      </rPr>
      <t>B22</t>
    </r>
  </si>
  <si>
    <t>operation in the cell with the</t>
  </si>
  <si>
    <t>yellow background and motor</t>
  </si>
  <si>
    <t>speeds at the lower frequencies</t>
  </si>
  <si>
    <t xml:space="preserve">will be displayed.  Note that the </t>
  </si>
  <si>
    <t>SH1</t>
  </si>
  <si>
    <t>SH2</t>
  </si>
  <si>
    <t>SH3</t>
  </si>
  <si>
    <t>SH4</t>
  </si>
  <si>
    <t>SH5</t>
  </si>
  <si>
    <t>SH6</t>
  </si>
  <si>
    <t>SH7</t>
  </si>
  <si>
    <t>SH8</t>
  </si>
  <si>
    <t>Frequency and pump speed are synonymous, so the actual speed of the pump is not important.  What is important is the</t>
  </si>
  <si>
    <t xml:space="preserve">frequency (or speed) range.  It is this range that dictates the potential power savings attainable by the application when </t>
  </si>
  <si>
    <t>operating in a variable speed mode.</t>
  </si>
  <si>
    <t>Step 1</t>
  </si>
  <si>
    <t>Step 2</t>
  </si>
  <si>
    <t>unless the pump will operate to the far left of the curve.  Corresponding flows and heads are calculated for each point from</t>
  </si>
  <si>
    <t>beneath Q1 - Q8 and the corresponding heads are entered beneath H1 - H8.  It is not necessary to begin with shutoff head</t>
  </si>
  <si>
    <t>Step 3</t>
  </si>
  <si>
    <t>Step 4</t>
  </si>
  <si>
    <t>The Example</t>
  </si>
  <si>
    <t xml:space="preserve">Scroll down to line 80 for more detailed instructions. </t>
  </si>
  <si>
    <t>correspond to the flows in Q1 - Q8. (See Instructions below)</t>
  </si>
  <si>
    <t>Follow the four steps below to view the potential power savings of a centrifugal pump operating under VFD control.</t>
  </si>
  <si>
    <t>PSI Calculations</t>
  </si>
  <si>
    <t>sh1</t>
  </si>
  <si>
    <t>sh2</t>
  </si>
  <si>
    <t>sh3</t>
  </si>
  <si>
    <t>sh4</t>
  </si>
  <si>
    <t>sh5</t>
  </si>
  <si>
    <t>sh6</t>
  </si>
  <si>
    <t>sh7</t>
  </si>
  <si>
    <t>sh8</t>
  </si>
  <si>
    <t>system head in psi</t>
  </si>
  <si>
    <t>enter the last point multiple times.  For example if you have only six points, enter the data in Q6/H6 again in both Q7/H7</t>
  </si>
  <si>
    <r>
      <t>(</t>
    </r>
    <r>
      <rPr>
        <sz val="10"/>
        <color indexed="10"/>
        <rFont val="Arial"/>
        <family val="2"/>
      </rPr>
      <t>*</t>
    </r>
    <r>
      <rPr>
        <sz val="10"/>
        <rFont val="Arial"/>
      </rPr>
      <t>See instructions below when entering fewer than eight points)</t>
    </r>
  </si>
  <si>
    <t>and Q8/H8.  The same will hold true for Steps 3 &amp; 4.</t>
  </si>
  <si>
    <t>Note also that the hydraulic efficiency of any flow / head point moves to the left as frequency and therefore pump speed is</t>
  </si>
  <si>
    <t>http://www.pumped101.com</t>
  </si>
  <si>
    <t>Variable Speed Performance Analyzer  50 Hertz  with "Auto Plot"</t>
  </si>
  <si>
    <r>
      <t>3)</t>
    </r>
    <r>
      <rPr>
        <sz val="10"/>
        <rFont val="Arial"/>
      </rPr>
      <t xml:space="preserve">  To plot a constant or variable system curve, enter the</t>
    </r>
  </si>
  <si>
    <t>(See instructions below)</t>
  </si>
  <si>
    <t>Click on the "VFD Control" tab to view pump performance.</t>
  </si>
  <si>
    <t>Power Calculations</t>
  </si>
  <si>
    <t>VSPA Instructions</t>
  </si>
  <si>
    <t>The Variable Speed Performance Analyzer (VSPA) allows you to compare the operating frequency range of a given pump</t>
  </si>
  <si>
    <t xml:space="preserve">to the system conditions it must match in various pumping applications. </t>
  </si>
  <si>
    <t>Auto Plot requires that you enter eight, 50 Hz operating points in the row with the yellow background.  Flows are entered</t>
  </si>
  <si>
    <t>49 - 20 Hz, however, Auto Plot displays the curves in 5hz increments (i.e. 45, 40, 35, etc).  The labels displayed at each</t>
  </si>
  <si>
    <t>P 1</t>
  </si>
  <si>
    <t>P 2</t>
  </si>
  <si>
    <t>P 3</t>
  </si>
  <si>
    <t>P 4</t>
  </si>
  <si>
    <t>P 5</t>
  </si>
  <si>
    <t>P 6</t>
  </si>
  <si>
    <t>P 7</t>
  </si>
  <si>
    <t>P 8</t>
  </si>
  <si>
    <t>Aurora 5X6X12   12" Trim   1460RPM</t>
  </si>
  <si>
    <r>
      <t xml:space="preserve">xy intercept on the head / capacity curves is the power required at that point.  </t>
    </r>
    <r>
      <rPr>
        <sz val="10"/>
        <color indexed="10"/>
        <rFont val="Arial"/>
        <family val="2"/>
      </rPr>
      <t>*</t>
    </r>
    <r>
      <rPr>
        <sz val="10"/>
        <rFont val="Arial"/>
      </rPr>
      <t>If you wish to enter fewer than eight points,</t>
    </r>
  </si>
  <si>
    <t>The example included is an Aurora 5X6X12 operating at 1460 RPM.  The flow points entered are 0 - 250 M3/hr and the associated heads</t>
  </si>
  <si>
    <t>be used since power is calculated via the affinity laws.</t>
  </si>
  <si>
    <t>To generate a system curve, enter the system head for each flow point beneath SH1 - SH8.</t>
  </si>
  <si>
    <t>curve.  Enter the power requirement for flows Q1 - Q8 beneath P1 - P 8.  If Q1 is zero,  leave P1 blank.  Follow the instructions above for fewer</t>
  </si>
  <si>
    <t xml:space="preserve">are in meters.  Power at each H/Q point is in kw. The system curve consists of both static and friction head. </t>
  </si>
  <si>
    <t>reduced.  The peak hydraulic efficiency of 81% occurs at 200 M3/hr.  This efficiency follows the H/Q isomer that is generated by the</t>
  </si>
  <si>
    <t>by the lower frequency curves and migrates to the left as frequency (speed) is decreased.  For example, the third H/Q point</t>
  </si>
  <si>
    <t>from the right on each of the curves has an efficiency of 81%.  The isomers generated by the other 50hz H/Q points also follow this rule.</t>
  </si>
  <si>
    <r>
      <t>1)</t>
    </r>
    <r>
      <rPr>
        <sz val="10"/>
        <rFont val="Arial"/>
      </rPr>
      <t xml:space="preserve"> Enter the chart title in yellow box # 1</t>
    </r>
  </si>
  <si>
    <r>
      <t xml:space="preserve">    </t>
    </r>
    <r>
      <rPr>
        <sz val="10"/>
        <rFont val="Arial"/>
        <family val="2"/>
      </rPr>
      <t>Enter the flow units in yellow box # 2</t>
    </r>
  </si>
  <si>
    <t xml:space="preserve">    Enter the head units in yellow box # 3</t>
  </si>
  <si>
    <t xml:space="preserve">    Enter the power uints in yellow box # 4</t>
  </si>
  <si>
    <t>Flow = M3/hr</t>
  </si>
  <si>
    <t>Head = Meters</t>
  </si>
  <si>
    <t>Power = kw</t>
  </si>
  <si>
    <t>Enter the chart title and units of measure as you would like them to appear on the chart. Any units of flow and head may</t>
  </si>
  <si>
    <r>
      <t>2)</t>
    </r>
    <r>
      <rPr>
        <sz val="10"/>
        <rFont val="Arial"/>
      </rPr>
      <t xml:space="preserve">  Enter eight 50 hertz flows In Q1 - Q8  </t>
    </r>
    <r>
      <rPr>
        <sz val="10"/>
        <color indexed="10"/>
        <rFont val="Arial"/>
        <family val="2"/>
      </rPr>
      <t>(Cells H22 - O22)</t>
    </r>
  </si>
  <si>
    <r>
      <t xml:space="preserve">Enter the corresponding heads in H1 - H8  </t>
    </r>
    <r>
      <rPr>
        <sz val="10"/>
        <color indexed="10"/>
        <rFont val="Arial"/>
        <family val="2"/>
      </rPr>
      <t>(Cells P22 - W22)</t>
    </r>
  </si>
  <si>
    <r>
      <t xml:space="preserve">system heads in SH1 - SH8 </t>
    </r>
    <r>
      <rPr>
        <sz val="10"/>
        <color indexed="10"/>
        <rFont val="Arial"/>
        <family val="2"/>
      </rPr>
      <t>(Cells P64 - W64)</t>
    </r>
    <r>
      <rPr>
        <sz val="10"/>
        <rFont val="Arial"/>
        <family val="2"/>
      </rPr>
      <t xml:space="preserve"> that</t>
    </r>
  </si>
  <si>
    <r>
      <t>(Cells P70 - W70)</t>
    </r>
    <r>
      <rPr>
        <sz val="10"/>
        <rFont val="Arial"/>
      </rPr>
      <t xml:space="preserve"> that correspond to the flows in Q1 - Q8</t>
    </r>
  </si>
  <si>
    <r>
      <t>4)</t>
    </r>
    <r>
      <rPr>
        <sz val="10"/>
        <rFont val="Arial"/>
      </rPr>
      <t xml:space="preserve">  Enter the pump's power requirements in P1 - P8</t>
    </r>
  </si>
  <si>
    <t>PPSA calculates the power required at each major flow point on each of the lower frequency curves based on the values entered for 50hz</t>
  </si>
  <si>
    <t>than eight points.  Power calculations will be used for data lables on each curve.</t>
  </si>
  <si>
    <t xml:space="preserve">Joe Evans, Ph.D   1/12/09     </t>
  </si>
</sst>
</file>

<file path=xl/styles.xml><?xml version="1.0" encoding="utf-8"?>
<styleSheet xmlns="http://schemas.openxmlformats.org/spreadsheetml/2006/main">
  <numFmts count="2">
    <numFmt numFmtId="165" formatCode="0.0"/>
    <numFmt numFmtId="166" formatCode="0.0%"/>
  </numFmts>
  <fonts count="11">
    <font>
      <sz val="10"/>
      <name val="Arial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2"/>
      <color indexed="48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" fontId="0" fillId="0" borderId="0" xfId="0" applyNumberFormat="1"/>
    <xf numFmtId="0" fontId="1" fillId="0" borderId="0" xfId="0" applyFont="1"/>
    <xf numFmtId="1" fontId="0" fillId="2" borderId="0" xfId="0" applyNumberFormat="1" applyFill="1"/>
    <xf numFmtId="166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0" xfId="0" applyNumberForma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Alignment="1">
      <alignment horizontal="center"/>
    </xf>
    <xf numFmtId="0" fontId="8" fillId="0" borderId="0" xfId="1" applyAlignment="1" applyProtection="1"/>
    <xf numFmtId="0" fontId="10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0" xfId="0" applyFill="1" applyBorder="1" applyAlignment="1">
      <alignment horizontal="center"/>
    </xf>
    <xf numFmtId="0" fontId="0" fillId="2" borderId="3" xfId="0" applyFill="1" applyBorder="1"/>
    <xf numFmtId="0" fontId="0" fillId="2" borderId="1" xfId="0" applyFill="1" applyBorder="1"/>
    <xf numFmtId="0" fontId="0" fillId="2" borderId="2" xfId="0" applyFill="1" applyBorder="1"/>
    <xf numFmtId="165" fontId="0" fillId="2" borderId="4" xfId="0" applyNumberFormat="1" applyFill="1" applyBorder="1" applyAlignment="1">
      <alignment horizontal="center"/>
    </xf>
    <xf numFmtId="165" fontId="0" fillId="3" borderId="0" xfId="0" applyNumberFormat="1" applyFill="1"/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Fill="1" applyBorder="1"/>
    <xf numFmtId="0" fontId="5" fillId="0" borderId="0" xfId="0" applyFont="1" applyAlignment="1">
      <alignment horizontal="center"/>
    </xf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251942286348501E-2"/>
          <c:y val="0.11745513866231648"/>
          <c:w val="0.81687014428412874"/>
          <c:h val="0.75693311582381728"/>
        </c:manualLayout>
      </c:layout>
      <c:scatterChart>
        <c:scatterStyle val="smoothMarker"/>
        <c:ser>
          <c:idx val="0"/>
          <c:order val="0"/>
          <c:tx>
            <c:v>50hz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VSPA!$Y$25</c:f>
                  <c:strCache>
                    <c:ptCount val="1"/>
                    <c:pt idx="0">
                      <c:v>0.0</c:v>
                    </c:pt>
                  </c:strCache>
                </c:strRef>
              </c:tx>
              <c:dLblPos val="r"/>
            </c:dLbl>
            <c:dLbl>
              <c:idx val="1"/>
              <c:layout/>
              <c:tx>
                <c:strRef>
                  <c:f>VSPA!$Z$25</c:f>
                  <c:strCache>
                    <c:ptCount val="1"/>
                    <c:pt idx="0">
                      <c:v>11.9</c:v>
                    </c:pt>
                  </c:strCache>
                </c:strRef>
              </c:tx>
              <c:dLblPos val="r"/>
            </c:dLbl>
            <c:dLbl>
              <c:idx val="2"/>
              <c:layout/>
              <c:tx>
                <c:strRef>
                  <c:f>VSPA!$AA$25</c:f>
                  <c:strCache>
                    <c:ptCount val="1"/>
                    <c:pt idx="0">
                      <c:v>14.1</c:v>
                    </c:pt>
                  </c:strCache>
                </c:strRef>
              </c:tx>
              <c:dLblPos val="r"/>
            </c:dLbl>
            <c:dLbl>
              <c:idx val="3"/>
              <c:layout/>
              <c:tx>
                <c:strRef>
                  <c:f>VSPA!$AB$25</c:f>
                  <c:strCache>
                    <c:ptCount val="1"/>
                    <c:pt idx="0">
                      <c:v>16.2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</c:dLbl>
            <c:dLbl>
              <c:idx val="4"/>
              <c:layout/>
              <c:tx>
                <c:strRef>
                  <c:f>VSPA!$AC$25</c:f>
                  <c:strCache>
                    <c:ptCount val="1"/>
                    <c:pt idx="0">
                      <c:v>18.2</c:v>
                    </c:pt>
                  </c:strCache>
                </c:strRef>
              </c:tx>
              <c:dLblPos val="r"/>
            </c:dLbl>
            <c:dLbl>
              <c:idx val="5"/>
              <c:layout/>
              <c:tx>
                <c:strRef>
                  <c:f>VSPA!$AD$25</c:f>
                  <c:strCache>
                    <c:ptCount val="1"/>
                    <c:pt idx="0">
                      <c:v>20.5</c:v>
                    </c:pt>
                  </c:strCache>
                </c:strRef>
              </c:tx>
              <c:dLblPos val="r"/>
            </c:dLbl>
            <c:dLbl>
              <c:idx val="6"/>
              <c:layout/>
              <c:tx>
                <c:strRef>
                  <c:f>VSPA!$AE$25</c:f>
                  <c:strCache>
                    <c:ptCount val="1"/>
                    <c:pt idx="0">
                      <c:v>22.8</c:v>
                    </c:pt>
                  </c:strCache>
                </c:strRef>
              </c:tx>
              <c:dLblPos val="r"/>
            </c:dLbl>
            <c:dLbl>
              <c:idx val="7"/>
              <c:layout/>
              <c:tx>
                <c:strRef>
                  <c:f>VSPA!$AF$25</c:f>
                  <c:strCache>
                    <c:ptCount val="1"/>
                    <c:pt idx="0">
                      <c:v>25.6</c:v>
                    </c:pt>
                  </c:strCache>
                </c:strRef>
              </c:tx>
              <c:dLblPos val="r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Val val="1"/>
          </c:dLbls>
          <c:xVal>
            <c:numRef>
              <c:f>VSPA!$H$22:$O$22</c:f>
              <c:numCache>
                <c:formatCode>0.0</c:formatCode>
                <c:ptCount val="8"/>
                <c:pt idx="0">
                  <c:v>0</c:v>
                </c:pt>
                <c:pt idx="1">
                  <c:v>40</c:v>
                </c:pt>
                <c:pt idx="2">
                  <c:v>80</c:v>
                </c:pt>
                <c:pt idx="3">
                  <c:v>120</c:v>
                </c:pt>
                <c:pt idx="4">
                  <c:v>160</c:v>
                </c:pt>
                <c:pt idx="5">
                  <c:v>200</c:v>
                </c:pt>
                <c:pt idx="6">
                  <c:v>240</c:v>
                </c:pt>
                <c:pt idx="7">
                  <c:v>280</c:v>
                </c:pt>
              </c:numCache>
            </c:numRef>
          </c:xVal>
          <c:yVal>
            <c:numRef>
              <c:f>VSPA!$P$22:$W$22</c:f>
              <c:numCache>
                <c:formatCode>0.0</c:formatCode>
                <c:ptCount val="8"/>
                <c:pt idx="0">
                  <c:v>33.200000000000003</c:v>
                </c:pt>
                <c:pt idx="1">
                  <c:v>32.9</c:v>
                </c:pt>
                <c:pt idx="2">
                  <c:v>32.6</c:v>
                </c:pt>
                <c:pt idx="3">
                  <c:v>32</c:v>
                </c:pt>
                <c:pt idx="4">
                  <c:v>31.3</c:v>
                </c:pt>
                <c:pt idx="5">
                  <c:v>29.9</c:v>
                </c:pt>
                <c:pt idx="6">
                  <c:v>28</c:v>
                </c:pt>
                <c:pt idx="7">
                  <c:v>25.6</c:v>
                </c:pt>
              </c:numCache>
            </c:numRef>
          </c:yVal>
          <c:smooth val="1"/>
        </c:ser>
        <c:ser>
          <c:idx val="1"/>
          <c:order val="1"/>
          <c:tx>
            <c:v>45hz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VSPA!$Y$27</c:f>
                  <c:strCache>
                    <c:ptCount val="1"/>
                    <c:pt idx="0">
                      <c:v>0.0</c:v>
                    </c:pt>
                  </c:strCache>
                </c:strRef>
              </c:tx>
            </c:dLbl>
            <c:dLbl>
              <c:idx val="1"/>
              <c:layout/>
              <c:tx>
                <c:strRef>
                  <c:f>VSPA!$Z$27</c:f>
                  <c:strCache>
                    <c:ptCount val="1"/>
                    <c:pt idx="0">
                      <c:v>8.7</c:v>
                    </c:pt>
                  </c:strCache>
                </c:strRef>
              </c:tx>
            </c:dLbl>
            <c:dLbl>
              <c:idx val="2"/>
              <c:layout/>
              <c:tx>
                <c:strRef>
                  <c:f>VSPA!$AA$27</c:f>
                  <c:strCache>
                    <c:ptCount val="1"/>
                    <c:pt idx="0">
                      <c:v>10.3</c:v>
                    </c:pt>
                  </c:strCache>
                </c:strRef>
              </c:tx>
            </c:dLbl>
            <c:dLbl>
              <c:idx val="3"/>
              <c:layout/>
              <c:tx>
                <c:strRef>
                  <c:f>VSPA!$AB$27</c:f>
                  <c:strCache>
                    <c:ptCount val="1"/>
                    <c:pt idx="0">
                      <c:v>11.8</c:v>
                    </c:pt>
                  </c:strCache>
                </c:strRef>
              </c:tx>
            </c:dLbl>
            <c:dLbl>
              <c:idx val="4"/>
              <c:layout/>
              <c:tx>
                <c:strRef>
                  <c:f>VSPA!$AC$27</c:f>
                  <c:strCache>
                    <c:ptCount val="1"/>
                    <c:pt idx="0">
                      <c:v>13.3</c:v>
                    </c:pt>
                  </c:strCache>
                </c:strRef>
              </c:tx>
            </c:dLbl>
            <c:dLbl>
              <c:idx val="5"/>
              <c:layout/>
              <c:tx>
                <c:strRef>
                  <c:f>VSPA!$AD$27</c:f>
                  <c:strCache>
                    <c:ptCount val="1"/>
                    <c:pt idx="0">
                      <c:v>14.9</c:v>
                    </c:pt>
                  </c:strCache>
                </c:strRef>
              </c:tx>
            </c:dLbl>
            <c:dLbl>
              <c:idx val="6"/>
              <c:layout/>
              <c:tx>
                <c:strRef>
                  <c:f>VSPA!$AE$27</c:f>
                  <c:strCache>
                    <c:ptCount val="1"/>
                    <c:pt idx="0">
                      <c:v>16.6</c:v>
                    </c:pt>
                  </c:strCache>
                </c:strRef>
              </c:tx>
            </c:dLbl>
            <c:dLbl>
              <c:idx val="7"/>
              <c:layout/>
              <c:tx>
                <c:strRef>
                  <c:f>VSPA!$AF$27</c:f>
                  <c:strCache>
                    <c:ptCount val="1"/>
                    <c:pt idx="0">
                      <c:v>18.7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VSPA!$H$27:$O$27</c:f>
              <c:numCache>
                <c:formatCode>0</c:formatCode>
                <c:ptCount val="8"/>
                <c:pt idx="0">
                  <c:v>0</c:v>
                </c:pt>
                <c:pt idx="1">
                  <c:v>36</c:v>
                </c:pt>
                <c:pt idx="2">
                  <c:v>72</c:v>
                </c:pt>
                <c:pt idx="3">
                  <c:v>108</c:v>
                </c:pt>
                <c:pt idx="4">
                  <c:v>144</c:v>
                </c:pt>
                <c:pt idx="5">
                  <c:v>180</c:v>
                </c:pt>
                <c:pt idx="6">
                  <c:v>216</c:v>
                </c:pt>
                <c:pt idx="7">
                  <c:v>252</c:v>
                </c:pt>
              </c:numCache>
            </c:numRef>
          </c:xVal>
          <c:yVal>
            <c:numRef>
              <c:f>VSPA!$P$27:$W$27</c:f>
              <c:numCache>
                <c:formatCode>0</c:formatCode>
                <c:ptCount val="8"/>
                <c:pt idx="0">
                  <c:v>26.892000000000003</c:v>
                </c:pt>
                <c:pt idx="1">
                  <c:v>26.649000000000001</c:v>
                </c:pt>
                <c:pt idx="2">
                  <c:v>26.406000000000002</c:v>
                </c:pt>
                <c:pt idx="3">
                  <c:v>25.92</c:v>
                </c:pt>
                <c:pt idx="4">
                  <c:v>25.353000000000002</c:v>
                </c:pt>
                <c:pt idx="5">
                  <c:v>24.219000000000001</c:v>
                </c:pt>
                <c:pt idx="6">
                  <c:v>22.68</c:v>
                </c:pt>
                <c:pt idx="7">
                  <c:v>20.736000000000004</c:v>
                </c:pt>
              </c:numCache>
            </c:numRef>
          </c:yVal>
          <c:smooth val="1"/>
        </c:ser>
        <c:ser>
          <c:idx val="2"/>
          <c:order val="2"/>
          <c:tx>
            <c:v>40hz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VSPA!$Y$32</c:f>
                  <c:strCache>
                    <c:ptCount val="1"/>
                    <c:pt idx="0">
                      <c:v>0.0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"/>
              <c:layout/>
              <c:tx>
                <c:strRef>
                  <c:f>VSPA!$Z$32</c:f>
                  <c:strCache>
                    <c:ptCount val="1"/>
                    <c:pt idx="0">
                      <c:v>6.1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2"/>
              <c:layout/>
              <c:tx>
                <c:strRef>
                  <c:f>VSPA!$AA$32</c:f>
                  <c:strCache>
                    <c:ptCount val="1"/>
                    <c:pt idx="0">
                      <c:v>7.2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3"/>
              <c:layout/>
              <c:tx>
                <c:strRef>
                  <c:f>VSPA!$AB$32</c:f>
                  <c:strCache>
                    <c:ptCount val="1"/>
                    <c:pt idx="0">
                      <c:v>8.3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4"/>
              <c:layout/>
              <c:tx>
                <c:strRef>
                  <c:f>VSPA!$AC$32</c:f>
                  <c:strCache>
                    <c:ptCount val="1"/>
                    <c:pt idx="0">
                      <c:v>9.3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5"/>
              <c:layout/>
              <c:tx>
                <c:strRef>
                  <c:f>VSPA!$AD$32</c:f>
                  <c:strCache>
                    <c:ptCount val="1"/>
                    <c:pt idx="0">
                      <c:v>10.5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6"/>
              <c:layout/>
              <c:tx>
                <c:strRef>
                  <c:f>VSPA!$AE$32</c:f>
                  <c:strCache>
                    <c:ptCount val="1"/>
                    <c:pt idx="0">
                      <c:v>11.7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7"/>
              <c:layout/>
              <c:tx>
                <c:strRef>
                  <c:f>VSPA!$AF$32</c:f>
                  <c:strCache>
                    <c:ptCount val="1"/>
                    <c:pt idx="0">
                      <c:v>13.1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VSPA!$H$32:$O$32</c:f>
              <c:numCache>
                <c:formatCode>0</c:formatCode>
                <c:ptCount val="8"/>
                <c:pt idx="0">
                  <c:v>0</c:v>
                </c:pt>
                <c:pt idx="1">
                  <c:v>32</c:v>
                </c:pt>
                <c:pt idx="2">
                  <c:v>64</c:v>
                </c:pt>
                <c:pt idx="3">
                  <c:v>96</c:v>
                </c:pt>
                <c:pt idx="4">
                  <c:v>128</c:v>
                </c:pt>
                <c:pt idx="5">
                  <c:v>160</c:v>
                </c:pt>
                <c:pt idx="6">
                  <c:v>192</c:v>
                </c:pt>
                <c:pt idx="7">
                  <c:v>224</c:v>
                </c:pt>
              </c:numCache>
            </c:numRef>
          </c:xVal>
          <c:yVal>
            <c:numRef>
              <c:f>VSPA!$P$32:$W$32</c:f>
              <c:numCache>
                <c:formatCode>0</c:formatCode>
                <c:ptCount val="8"/>
                <c:pt idx="0">
                  <c:v>21.248000000000005</c:v>
                </c:pt>
                <c:pt idx="1">
                  <c:v>21.056000000000004</c:v>
                </c:pt>
                <c:pt idx="2">
                  <c:v>20.864000000000004</c:v>
                </c:pt>
                <c:pt idx="3">
                  <c:v>20.480000000000004</c:v>
                </c:pt>
                <c:pt idx="4">
                  <c:v>20.032000000000004</c:v>
                </c:pt>
                <c:pt idx="5">
                  <c:v>19.136000000000003</c:v>
                </c:pt>
                <c:pt idx="6">
                  <c:v>17.920000000000002</c:v>
                </c:pt>
                <c:pt idx="7">
                  <c:v>16.384000000000004</c:v>
                </c:pt>
              </c:numCache>
            </c:numRef>
          </c:yVal>
          <c:smooth val="1"/>
        </c:ser>
        <c:ser>
          <c:idx val="3"/>
          <c:order val="3"/>
          <c:tx>
            <c:v>35hz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VSPA!$Y$37</c:f>
                  <c:strCache>
                    <c:ptCount val="1"/>
                    <c:pt idx="0">
                      <c:v>0.0</c:v>
                    </c:pt>
                  </c:strCache>
                </c:strRef>
              </c:tx>
            </c:dLbl>
            <c:dLbl>
              <c:idx val="1"/>
              <c:layout/>
              <c:tx>
                <c:strRef>
                  <c:f>VSPA!$Z$37</c:f>
                  <c:strCache>
                    <c:ptCount val="1"/>
                    <c:pt idx="0">
                      <c:v>4.1</c:v>
                    </c:pt>
                  </c:strCache>
                </c:strRef>
              </c:tx>
            </c:dLbl>
            <c:dLbl>
              <c:idx val="2"/>
              <c:layout/>
              <c:tx>
                <c:strRef>
                  <c:f>VSPA!$AA$37</c:f>
                  <c:strCache>
                    <c:ptCount val="1"/>
                    <c:pt idx="0">
                      <c:v>4.8</c:v>
                    </c:pt>
                  </c:strCache>
                </c:strRef>
              </c:tx>
            </c:dLbl>
            <c:dLbl>
              <c:idx val="3"/>
              <c:layout/>
              <c:tx>
                <c:strRef>
                  <c:f>VSPA!$AB$37</c:f>
                  <c:strCache>
                    <c:ptCount val="1"/>
                    <c:pt idx="0">
                      <c:v>5.6</c:v>
                    </c:pt>
                  </c:strCache>
                </c:strRef>
              </c:tx>
            </c:dLbl>
            <c:dLbl>
              <c:idx val="4"/>
              <c:layout/>
              <c:tx>
                <c:strRef>
                  <c:f>VSPA!$AC$37</c:f>
                  <c:strCache>
                    <c:ptCount val="1"/>
                    <c:pt idx="0">
                      <c:v>6.2</c:v>
                    </c:pt>
                  </c:strCache>
                </c:strRef>
              </c:tx>
            </c:dLbl>
            <c:dLbl>
              <c:idx val="5"/>
              <c:layout/>
              <c:tx>
                <c:strRef>
                  <c:f>VSPA!$AD$37</c:f>
                  <c:strCache>
                    <c:ptCount val="1"/>
                    <c:pt idx="0">
                      <c:v>7.0</c:v>
                    </c:pt>
                  </c:strCache>
                </c:strRef>
              </c:tx>
            </c:dLbl>
            <c:dLbl>
              <c:idx val="6"/>
              <c:layout/>
              <c:tx>
                <c:strRef>
                  <c:f>VSPA!$AE$37</c:f>
                  <c:strCache>
                    <c:ptCount val="1"/>
                    <c:pt idx="0">
                      <c:v>7.8</c:v>
                    </c:pt>
                  </c:strCache>
                </c:strRef>
              </c:tx>
            </c:dLbl>
            <c:dLbl>
              <c:idx val="7"/>
              <c:layout/>
              <c:tx>
                <c:strRef>
                  <c:f>VSPA!$AF$37</c:f>
                  <c:strCache>
                    <c:ptCount val="1"/>
                    <c:pt idx="0">
                      <c:v>8.8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VSPA!$H$37:$O$37</c:f>
              <c:numCache>
                <c:formatCode>0</c:formatCode>
                <c:ptCount val="8"/>
                <c:pt idx="0">
                  <c:v>0</c:v>
                </c:pt>
                <c:pt idx="1">
                  <c:v>28</c:v>
                </c:pt>
                <c:pt idx="2">
                  <c:v>56</c:v>
                </c:pt>
                <c:pt idx="3">
                  <c:v>84</c:v>
                </c:pt>
                <c:pt idx="4">
                  <c:v>112</c:v>
                </c:pt>
                <c:pt idx="5">
                  <c:v>140</c:v>
                </c:pt>
                <c:pt idx="6">
                  <c:v>168</c:v>
                </c:pt>
                <c:pt idx="7">
                  <c:v>196</c:v>
                </c:pt>
              </c:numCache>
            </c:numRef>
          </c:xVal>
          <c:yVal>
            <c:numRef>
              <c:f>VSPA!$P$37:$W$37</c:f>
              <c:numCache>
                <c:formatCode>0</c:formatCode>
                <c:ptCount val="8"/>
                <c:pt idx="0">
                  <c:v>16.268000000000001</c:v>
                </c:pt>
                <c:pt idx="1">
                  <c:v>16.120999999999999</c:v>
                </c:pt>
                <c:pt idx="2">
                  <c:v>15.973999999999998</c:v>
                </c:pt>
                <c:pt idx="3">
                  <c:v>15.679999999999998</c:v>
                </c:pt>
                <c:pt idx="4">
                  <c:v>15.336999999999998</c:v>
                </c:pt>
                <c:pt idx="5">
                  <c:v>14.650999999999998</c:v>
                </c:pt>
                <c:pt idx="6">
                  <c:v>13.719999999999999</c:v>
                </c:pt>
                <c:pt idx="7">
                  <c:v>12.543999999999999</c:v>
                </c:pt>
              </c:numCache>
            </c:numRef>
          </c:yVal>
          <c:smooth val="1"/>
        </c:ser>
        <c:ser>
          <c:idx val="4"/>
          <c:order val="4"/>
          <c:tx>
            <c:v>30hz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VSPA!$Y$42</c:f>
                  <c:strCache>
                    <c:ptCount val="1"/>
                    <c:pt idx="0">
                      <c:v>0.0</c:v>
                    </c:pt>
                  </c:strCache>
                </c:strRef>
              </c:tx>
            </c:dLbl>
            <c:dLbl>
              <c:idx val="1"/>
              <c:layout/>
              <c:tx>
                <c:strRef>
                  <c:f>VSPA!$Z$42</c:f>
                  <c:strCache>
                    <c:ptCount val="1"/>
                    <c:pt idx="0">
                      <c:v>2.6</c:v>
                    </c:pt>
                  </c:strCache>
                </c:strRef>
              </c:tx>
            </c:dLbl>
            <c:dLbl>
              <c:idx val="2"/>
              <c:layout/>
              <c:tx>
                <c:strRef>
                  <c:f>VSPA!$AA$42</c:f>
                  <c:strCache>
                    <c:ptCount val="1"/>
                    <c:pt idx="0">
                      <c:v>3.0</c:v>
                    </c:pt>
                  </c:strCache>
                </c:strRef>
              </c:tx>
            </c:dLbl>
            <c:dLbl>
              <c:idx val="3"/>
              <c:layout/>
              <c:tx>
                <c:strRef>
                  <c:f>VSPA!$AB$42</c:f>
                  <c:strCache>
                    <c:ptCount val="1"/>
                    <c:pt idx="0">
                      <c:v>3.5</c:v>
                    </c:pt>
                  </c:strCache>
                </c:strRef>
              </c:tx>
            </c:dLbl>
            <c:dLbl>
              <c:idx val="4"/>
              <c:layout/>
              <c:tx>
                <c:strRef>
                  <c:f>VSPA!$AC$42</c:f>
                  <c:strCache>
                    <c:ptCount val="1"/>
                    <c:pt idx="0">
                      <c:v>3.9</c:v>
                    </c:pt>
                  </c:strCache>
                </c:strRef>
              </c:tx>
            </c:dLbl>
            <c:dLbl>
              <c:idx val="5"/>
              <c:layout/>
              <c:tx>
                <c:strRef>
                  <c:f>VSPA!$AD$42</c:f>
                  <c:strCache>
                    <c:ptCount val="1"/>
                    <c:pt idx="0">
                      <c:v>4.4</c:v>
                    </c:pt>
                  </c:strCache>
                </c:strRef>
              </c:tx>
            </c:dLbl>
            <c:dLbl>
              <c:idx val="6"/>
              <c:layout/>
              <c:tx>
                <c:strRef>
                  <c:f>VSPA!$AE$42</c:f>
                  <c:strCache>
                    <c:ptCount val="1"/>
                    <c:pt idx="0">
                      <c:v>4.9</c:v>
                    </c:pt>
                  </c:strCache>
                </c:strRef>
              </c:tx>
            </c:dLbl>
            <c:dLbl>
              <c:idx val="7"/>
              <c:layout/>
              <c:tx>
                <c:strRef>
                  <c:f>VSPA!$AF$42</c:f>
                  <c:strCache>
                    <c:ptCount val="1"/>
                    <c:pt idx="0">
                      <c:v>5.5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VSPA!$H$42:$O$42</c:f>
              <c:numCache>
                <c:formatCode>0</c:formatCode>
                <c:ptCount val="8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VSPA!$P$42:$W$42</c:f>
              <c:numCache>
                <c:formatCode>0</c:formatCode>
                <c:ptCount val="8"/>
                <c:pt idx="0">
                  <c:v>11.952</c:v>
                </c:pt>
                <c:pt idx="1">
                  <c:v>11.843999999999999</c:v>
                </c:pt>
                <c:pt idx="2">
                  <c:v>11.736000000000001</c:v>
                </c:pt>
                <c:pt idx="3">
                  <c:v>11.52</c:v>
                </c:pt>
                <c:pt idx="4">
                  <c:v>11.268000000000001</c:v>
                </c:pt>
                <c:pt idx="5">
                  <c:v>10.763999999999999</c:v>
                </c:pt>
                <c:pt idx="6">
                  <c:v>10.08</c:v>
                </c:pt>
                <c:pt idx="7">
                  <c:v>9.2159999999999993</c:v>
                </c:pt>
              </c:numCache>
            </c:numRef>
          </c:yVal>
          <c:smooth val="1"/>
        </c:ser>
        <c:ser>
          <c:idx val="5"/>
          <c:order val="5"/>
          <c:tx>
            <c:v>25hz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VSPA!$Y$47</c:f>
                  <c:strCache>
                    <c:ptCount val="1"/>
                    <c:pt idx="0">
                      <c:v>0.0</c:v>
                    </c:pt>
                  </c:strCache>
                </c:strRef>
              </c:tx>
            </c:dLbl>
            <c:dLbl>
              <c:idx val="1"/>
              <c:layout/>
              <c:tx>
                <c:strRef>
                  <c:f>VSPA!$Z$47</c:f>
                  <c:strCache>
                    <c:ptCount val="1"/>
                    <c:pt idx="0">
                      <c:v>1.5</c:v>
                    </c:pt>
                  </c:strCache>
                </c:strRef>
              </c:tx>
            </c:dLbl>
            <c:dLbl>
              <c:idx val="2"/>
              <c:layout/>
              <c:tx>
                <c:strRef>
                  <c:f>VSPA!$AA$47</c:f>
                  <c:strCache>
                    <c:ptCount val="1"/>
                    <c:pt idx="0">
                      <c:v>1.8</c:v>
                    </c:pt>
                  </c:strCache>
                </c:strRef>
              </c:tx>
            </c:dLbl>
            <c:dLbl>
              <c:idx val="3"/>
              <c:layout/>
              <c:tx>
                <c:strRef>
                  <c:f>VSPA!$AB$47</c:f>
                  <c:strCache>
                    <c:ptCount val="1"/>
                    <c:pt idx="0">
                      <c:v>2.0</c:v>
                    </c:pt>
                  </c:strCache>
                </c:strRef>
              </c:tx>
            </c:dLbl>
            <c:dLbl>
              <c:idx val="4"/>
              <c:layout/>
              <c:tx>
                <c:strRef>
                  <c:f>VSPA!$AC$47</c:f>
                  <c:strCache>
                    <c:ptCount val="1"/>
                    <c:pt idx="0">
                      <c:v>2.3</c:v>
                    </c:pt>
                  </c:strCache>
                </c:strRef>
              </c:tx>
            </c:dLbl>
            <c:dLbl>
              <c:idx val="5"/>
              <c:layout/>
              <c:tx>
                <c:strRef>
                  <c:f>VSPA!$AD$47</c:f>
                  <c:strCache>
                    <c:ptCount val="1"/>
                    <c:pt idx="0">
                      <c:v>2.6</c:v>
                    </c:pt>
                  </c:strCache>
                </c:strRef>
              </c:tx>
            </c:dLbl>
            <c:dLbl>
              <c:idx val="6"/>
              <c:layout/>
              <c:tx>
                <c:strRef>
                  <c:f>VSPA!$AE$47</c:f>
                  <c:strCache>
                    <c:ptCount val="1"/>
                    <c:pt idx="0">
                      <c:v>2.9</c:v>
                    </c:pt>
                  </c:strCache>
                </c:strRef>
              </c:tx>
            </c:dLbl>
            <c:dLbl>
              <c:idx val="7"/>
              <c:layout/>
              <c:tx>
                <c:strRef>
                  <c:f>VSPA!$AF$47</c:f>
                  <c:strCache>
                    <c:ptCount val="1"/>
                    <c:pt idx="0">
                      <c:v>3.2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VSPA!$H$47:$O$47</c:f>
              <c:numCache>
                <c:formatCode>0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</c:numCache>
            </c:numRef>
          </c:xVal>
          <c:yVal>
            <c:numRef>
              <c:f>VSPA!$P$47:$W$47</c:f>
              <c:numCache>
                <c:formatCode>0</c:formatCode>
                <c:ptCount val="8"/>
                <c:pt idx="0">
                  <c:v>8.3000000000000007</c:v>
                </c:pt>
                <c:pt idx="1">
                  <c:v>8.2249999999999996</c:v>
                </c:pt>
                <c:pt idx="2">
                  <c:v>8.15</c:v>
                </c:pt>
                <c:pt idx="3">
                  <c:v>8</c:v>
                </c:pt>
                <c:pt idx="4">
                  <c:v>7.8250000000000002</c:v>
                </c:pt>
                <c:pt idx="5">
                  <c:v>7.4749999999999996</c:v>
                </c:pt>
                <c:pt idx="6">
                  <c:v>7</c:v>
                </c:pt>
                <c:pt idx="7">
                  <c:v>6.4</c:v>
                </c:pt>
              </c:numCache>
            </c:numRef>
          </c:yVal>
          <c:smooth val="1"/>
        </c:ser>
        <c:ser>
          <c:idx val="6"/>
          <c:order val="6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VSPA!$H$22:$O$22</c:f>
              <c:numCache>
                <c:formatCode>0.0</c:formatCode>
                <c:ptCount val="8"/>
                <c:pt idx="0">
                  <c:v>0</c:v>
                </c:pt>
                <c:pt idx="1">
                  <c:v>40</c:v>
                </c:pt>
                <c:pt idx="2">
                  <c:v>80</c:v>
                </c:pt>
                <c:pt idx="3">
                  <c:v>120</c:v>
                </c:pt>
                <c:pt idx="4">
                  <c:v>160</c:v>
                </c:pt>
                <c:pt idx="5">
                  <c:v>200</c:v>
                </c:pt>
                <c:pt idx="6">
                  <c:v>240</c:v>
                </c:pt>
                <c:pt idx="7">
                  <c:v>280</c:v>
                </c:pt>
              </c:numCache>
            </c:numRef>
          </c:xVal>
          <c:yVal>
            <c:numRef>
              <c:f>VSPA!$P$64:$W$64</c:f>
              <c:numCache>
                <c:formatCode>0.0</c:formatCode>
                <c:ptCount val="8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18</c:v>
                </c:pt>
                <c:pt idx="4">
                  <c:v>21</c:v>
                </c:pt>
                <c:pt idx="5">
                  <c:v>25</c:v>
                </c:pt>
                <c:pt idx="6">
                  <c:v>31</c:v>
                </c:pt>
              </c:numCache>
            </c:numRef>
          </c:yVal>
          <c:smooth val="1"/>
        </c:ser>
        <c:dLbls>
          <c:showVal val="1"/>
        </c:dLbls>
        <c:axId val="115342720"/>
        <c:axId val="115361280"/>
      </c:scatterChart>
      <c:valAx>
        <c:axId val="115342720"/>
        <c:scaling>
          <c:orientation val="minMax"/>
        </c:scaling>
        <c:axPos val="b"/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361280"/>
        <c:crosses val="autoZero"/>
        <c:crossBetween val="midCat"/>
      </c:valAx>
      <c:valAx>
        <c:axId val="115361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3427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34184239733627"/>
          <c:y val="0.38499184339314846"/>
          <c:w val="9.3229744728079905E-2"/>
          <c:h val="0.241435562805872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0.239</cdr:x>
      <cdr:y>0.1485</cdr:y>
    </cdr:from>
    <cdr:to>
      <cdr:x>0.248</cdr:x>
      <cdr:y>0.1795</cdr:y>
    </cdr:to>
    <cdr:sp macro="" textlink="">
      <cdr:nvSpPr>
        <cdr:cNvPr id="25667" name="Text Box 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1104" y="867066"/>
          <a:ext cx="77238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0.36727</cdr:x>
      <cdr:y>0.04625</cdr:y>
    </cdr:from>
    <cdr:to>
      <cdr:x>0.62948</cdr:x>
      <cdr:y>0.07546</cdr:y>
    </cdr:to>
    <cdr:sp macro="" textlink="VSPA!$P$12:$T$12">
      <cdr:nvSpPr>
        <cdr:cNvPr id="25668" name="Text Box 6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151951" y="270046"/>
          <a:ext cx="2250231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37BA3D18-101C-4F65-BD49-0A9002A15554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Aurora 5X6X12   12" Trim   1460RPM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0.01076</cdr:x>
      <cdr:y>0.381</cdr:y>
    </cdr:from>
    <cdr:to>
      <cdr:x>0.03224</cdr:x>
      <cdr:y>0.53448</cdr:y>
    </cdr:to>
    <cdr:sp macro="" textlink="VSPA!$P$14:$W$14">
      <cdr:nvSpPr>
        <cdr:cNvPr id="25669" name="Text Box 6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2309" y="2224592"/>
          <a:ext cx="184409" cy="8961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3FFC58EA-AF26-4C14-B84F-7F2E38ED48B2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Head = Meters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0.44163</cdr:x>
      <cdr:y>0.9305</cdr:y>
    </cdr:from>
    <cdr:to>
      <cdr:x>0.53687</cdr:x>
      <cdr:y>0.95971</cdr:y>
    </cdr:to>
    <cdr:sp macro="" textlink="VSPA!$P$13:$R$13">
      <cdr:nvSpPr>
        <cdr:cNvPr id="25671" name="Text Box 7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0118" y="5433027"/>
          <a:ext cx="817275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5D21548C-EA27-4100-8C85-27F666B4E875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Flow = M3/hr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0.70019</cdr:x>
      <cdr:y>0.79875</cdr:y>
    </cdr:from>
    <cdr:to>
      <cdr:x>0.78631</cdr:x>
      <cdr:y>0.82796</cdr:y>
    </cdr:to>
    <cdr:sp macro="" textlink="VSPA!$P$15:$R$15">
      <cdr:nvSpPr>
        <cdr:cNvPr id="25672" name="Text Box 7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009066" y="4663761"/>
          <a:ext cx="73904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0CB75757-01C9-4984-A2B9-CCFB678D3AA2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Power = kw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umped10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P126"/>
  <sheetViews>
    <sheetView showGridLines="0" tabSelected="1" topLeftCell="G1" workbookViewId="0">
      <selection activeCell="P12" sqref="P12"/>
    </sheetView>
  </sheetViews>
  <sheetFormatPr defaultRowHeight="12.75"/>
  <cols>
    <col min="1" max="6" width="7.7109375" hidden="1" customWidth="1"/>
    <col min="7" max="7" width="6.7109375" customWidth="1"/>
    <col min="8" max="8" width="8.7109375" customWidth="1"/>
    <col min="9" max="41" width="6.7109375" customWidth="1"/>
    <col min="42" max="42" width="7.7109375" customWidth="1"/>
    <col min="43" max="43" width="12.7109375" customWidth="1"/>
  </cols>
  <sheetData>
    <row r="3" spans="2:23" ht="15.75">
      <c r="H3" s="20" t="s">
        <v>60</v>
      </c>
    </row>
    <row r="5" spans="2:23">
      <c r="H5" s="14" t="s">
        <v>103</v>
      </c>
      <c r="O5" s="13"/>
      <c r="P5" s="13"/>
    </row>
    <row r="6" spans="2:23">
      <c r="H6" s="9"/>
    </row>
    <row r="8" spans="2:23">
      <c r="B8" s="9"/>
      <c r="H8" s="14" t="s">
        <v>44</v>
      </c>
      <c r="P8" s="6"/>
      <c r="Q8" s="6"/>
      <c r="R8" s="6"/>
      <c r="S8" s="6"/>
      <c r="T8" s="6"/>
      <c r="U8" s="6"/>
      <c r="V8" s="6"/>
      <c r="W8" s="6"/>
    </row>
    <row r="9" spans="2:23">
      <c r="H9" s="14" t="s">
        <v>42</v>
      </c>
      <c r="P9" s="12"/>
      <c r="Q9" s="12"/>
      <c r="R9" s="12"/>
      <c r="S9" s="12"/>
      <c r="T9" s="12"/>
      <c r="U9" s="12"/>
      <c r="V9" s="12"/>
      <c r="W9" s="12"/>
    </row>
    <row r="10" spans="2:23">
      <c r="B10" s="2" t="s">
        <v>5</v>
      </c>
      <c r="I10" s="2"/>
    </row>
    <row r="11" spans="2:23">
      <c r="B11" s="2"/>
      <c r="I11" s="2"/>
    </row>
    <row r="12" spans="2:23">
      <c r="B12" s="2"/>
      <c r="H12" s="2" t="s">
        <v>88</v>
      </c>
      <c r="I12" s="2"/>
      <c r="O12" s="30">
        <v>1</v>
      </c>
      <c r="P12" s="17" t="s">
        <v>78</v>
      </c>
      <c r="Q12" s="15"/>
      <c r="R12" s="15"/>
      <c r="S12" s="15"/>
      <c r="T12" s="16"/>
      <c r="U12" s="21"/>
      <c r="V12" s="21"/>
      <c r="W12" s="21"/>
    </row>
    <row r="13" spans="2:23">
      <c r="B13" s="2"/>
      <c r="H13" s="2" t="s">
        <v>89</v>
      </c>
      <c r="I13" s="2"/>
      <c r="O13" s="30">
        <v>2</v>
      </c>
      <c r="P13" s="17" t="s">
        <v>92</v>
      </c>
      <c r="Q13" s="15"/>
      <c r="R13" s="16"/>
      <c r="S13" s="21"/>
      <c r="T13" s="21"/>
      <c r="U13" s="21"/>
      <c r="V13" s="21"/>
      <c r="W13" s="21"/>
    </row>
    <row r="14" spans="2:23">
      <c r="B14" s="2"/>
      <c r="H14" t="s">
        <v>90</v>
      </c>
      <c r="I14" s="2"/>
      <c r="O14" s="30">
        <v>3</v>
      </c>
      <c r="P14" s="22" t="s">
        <v>93</v>
      </c>
      <c r="Q14" s="23"/>
      <c r="R14" s="24"/>
      <c r="S14" s="29"/>
      <c r="T14" s="29"/>
      <c r="U14" s="29"/>
      <c r="V14" s="29"/>
      <c r="W14" s="29"/>
    </row>
    <row r="15" spans="2:23">
      <c r="B15" s="2"/>
      <c r="H15" t="s">
        <v>91</v>
      </c>
      <c r="I15" s="2"/>
      <c r="O15" s="30">
        <v>4</v>
      </c>
      <c r="P15" s="22" t="s">
        <v>94</v>
      </c>
      <c r="Q15" s="23"/>
      <c r="R15" s="24"/>
      <c r="S15" s="29"/>
      <c r="T15" s="29"/>
      <c r="U15" s="29"/>
      <c r="V15" s="29"/>
      <c r="W15" s="29"/>
    </row>
    <row r="17" spans="1:42">
      <c r="B17" t="s">
        <v>19</v>
      </c>
      <c r="H17" s="2" t="s">
        <v>96</v>
      </c>
    </row>
    <row r="18" spans="1:42">
      <c r="H18" t="s">
        <v>97</v>
      </c>
    </row>
    <row r="19" spans="1:42">
      <c r="H19" t="s">
        <v>56</v>
      </c>
    </row>
    <row r="21" spans="1:42">
      <c r="H21" s="7" t="s">
        <v>0</v>
      </c>
      <c r="I21" s="7" t="s">
        <v>1</v>
      </c>
      <c r="J21" s="7" t="s">
        <v>2</v>
      </c>
      <c r="K21" s="7" t="s">
        <v>3</v>
      </c>
      <c r="L21" s="6" t="s">
        <v>4</v>
      </c>
      <c r="M21" s="6" t="s">
        <v>11</v>
      </c>
      <c r="N21" s="6" t="s">
        <v>13</v>
      </c>
      <c r="O21" s="6" t="s">
        <v>15</v>
      </c>
      <c r="P21" s="7" t="s">
        <v>6</v>
      </c>
      <c r="Q21" s="7" t="s">
        <v>7</v>
      </c>
      <c r="R21" s="7" t="s">
        <v>8</v>
      </c>
      <c r="S21" s="7" t="s">
        <v>9</v>
      </c>
      <c r="T21" s="6" t="s">
        <v>10</v>
      </c>
      <c r="U21" s="6" t="s">
        <v>12</v>
      </c>
      <c r="V21" s="6" t="s">
        <v>14</v>
      </c>
      <c r="W21" s="6" t="s">
        <v>16</v>
      </c>
      <c r="X21" s="5"/>
    </row>
    <row r="22" spans="1:42" ht="12.75" customHeight="1">
      <c r="A22">
        <v>50</v>
      </c>
      <c r="B22" s="3">
        <v>2900</v>
      </c>
      <c r="C22" s="31">
        <f>A22/50</f>
        <v>1</v>
      </c>
      <c r="D22" s="31">
        <v>1</v>
      </c>
      <c r="E22" s="31">
        <v>1</v>
      </c>
      <c r="F22" s="4"/>
      <c r="H22" s="25">
        <v>0</v>
      </c>
      <c r="I22" s="25">
        <v>40</v>
      </c>
      <c r="J22" s="25">
        <v>80</v>
      </c>
      <c r="K22" s="25">
        <v>120</v>
      </c>
      <c r="L22" s="25">
        <v>160</v>
      </c>
      <c r="M22" s="25">
        <v>200</v>
      </c>
      <c r="N22" s="25">
        <v>240</v>
      </c>
      <c r="O22" s="25">
        <v>280</v>
      </c>
      <c r="P22" s="25">
        <v>33.200000000000003</v>
      </c>
      <c r="Q22" s="25">
        <v>32.9</v>
      </c>
      <c r="R22" s="25">
        <v>32.6</v>
      </c>
      <c r="S22" s="25">
        <v>32</v>
      </c>
      <c r="T22" s="25">
        <v>31.3</v>
      </c>
      <c r="U22" s="25">
        <v>29.9</v>
      </c>
      <c r="V22" s="25">
        <v>28</v>
      </c>
      <c r="W22" s="25">
        <v>25.6</v>
      </c>
    </row>
    <row r="23" spans="1:42" ht="0.95" customHeight="1">
      <c r="A23">
        <v>49</v>
      </c>
      <c r="B23" s="1">
        <f>(A23/50)*B$22</f>
        <v>2842</v>
      </c>
      <c r="C23" s="31">
        <f t="shared" ref="C23:C52" si="0">A23/50</f>
        <v>0.98</v>
      </c>
      <c r="D23" s="31">
        <f>C23*C23</f>
        <v>0.96039999999999992</v>
      </c>
      <c r="E23" s="31">
        <f>C23*D23</f>
        <v>0.94119199999999992</v>
      </c>
      <c r="F23" s="4"/>
      <c r="G23" s="6">
        <v>49</v>
      </c>
      <c r="H23" s="1">
        <f>H$22*C23</f>
        <v>0</v>
      </c>
      <c r="I23" s="1">
        <f t="shared" ref="I23:O52" si="1">I$22*$C23</f>
        <v>39.200000000000003</v>
      </c>
      <c r="J23" s="1">
        <f t="shared" si="1"/>
        <v>78.400000000000006</v>
      </c>
      <c r="K23" s="1">
        <f t="shared" si="1"/>
        <v>117.6</v>
      </c>
      <c r="L23" s="1">
        <f t="shared" si="1"/>
        <v>156.80000000000001</v>
      </c>
      <c r="M23" s="1">
        <f t="shared" si="1"/>
        <v>196</v>
      </c>
      <c r="N23" s="1">
        <f t="shared" si="1"/>
        <v>235.2</v>
      </c>
      <c r="O23" s="1">
        <f t="shared" si="1"/>
        <v>274.39999999999998</v>
      </c>
      <c r="P23" s="1">
        <f t="shared" ref="P23:W23" si="2">P$22*$D23</f>
        <v>31.885280000000002</v>
      </c>
      <c r="Q23" s="1">
        <f t="shared" si="2"/>
        <v>31.597159999999995</v>
      </c>
      <c r="R23" s="1">
        <f t="shared" si="2"/>
        <v>31.30904</v>
      </c>
      <c r="S23" s="1">
        <f t="shared" si="2"/>
        <v>30.732799999999997</v>
      </c>
      <c r="T23" s="1">
        <f t="shared" si="2"/>
        <v>30.060519999999997</v>
      </c>
      <c r="U23" s="1">
        <f t="shared" si="2"/>
        <v>28.715959999999995</v>
      </c>
      <c r="V23" s="1">
        <f t="shared" si="2"/>
        <v>26.891199999999998</v>
      </c>
      <c r="W23" s="1">
        <f t="shared" si="2"/>
        <v>24.58624</v>
      </c>
      <c r="X23" s="8"/>
      <c r="Y23" s="6"/>
      <c r="Z23" t="s">
        <v>64</v>
      </c>
      <c r="AH23" t="s">
        <v>45</v>
      </c>
    </row>
    <row r="24" spans="1:42" ht="0.95" customHeight="1">
      <c r="A24">
        <v>48</v>
      </c>
      <c r="B24" s="1">
        <f t="shared" ref="B24:B52" si="3">(A24/50)*B$22</f>
        <v>2784</v>
      </c>
      <c r="C24" s="31">
        <f t="shared" si="0"/>
        <v>0.96</v>
      </c>
      <c r="D24" s="31">
        <f t="shared" ref="D24:D52" si="4">C24*C24</f>
        <v>0.92159999999999997</v>
      </c>
      <c r="E24" s="31">
        <f t="shared" ref="E24:E52" si="5">C24*D24</f>
        <v>0.88473599999999997</v>
      </c>
      <c r="F24" s="4"/>
      <c r="G24" s="6">
        <v>48</v>
      </c>
      <c r="H24" s="1">
        <f t="shared" ref="H24:H52" si="6">H$22*C24</f>
        <v>0</v>
      </c>
      <c r="I24" s="1">
        <f t="shared" si="1"/>
        <v>38.4</v>
      </c>
      <c r="J24" s="1">
        <f t="shared" si="1"/>
        <v>76.8</v>
      </c>
      <c r="K24" s="1">
        <f t="shared" si="1"/>
        <v>115.19999999999999</v>
      </c>
      <c r="L24" s="1">
        <f t="shared" si="1"/>
        <v>153.6</v>
      </c>
      <c r="M24" s="1">
        <f t="shared" si="1"/>
        <v>192</v>
      </c>
      <c r="N24" s="1">
        <f t="shared" si="1"/>
        <v>230.39999999999998</v>
      </c>
      <c r="O24" s="1">
        <f t="shared" si="1"/>
        <v>268.8</v>
      </c>
      <c r="P24" s="1">
        <f t="shared" ref="P24:V33" si="7">P$22*$D24</f>
        <v>30.59712</v>
      </c>
      <c r="Q24" s="1">
        <f t="shared" si="7"/>
        <v>30.320639999999997</v>
      </c>
      <c r="R24" s="1">
        <f t="shared" si="7"/>
        <v>30.044160000000002</v>
      </c>
      <c r="S24" s="1">
        <f t="shared" si="7"/>
        <v>29.491199999999999</v>
      </c>
      <c r="T24" s="1">
        <f t="shared" si="7"/>
        <v>28.846080000000001</v>
      </c>
      <c r="U24" s="1">
        <f t="shared" si="7"/>
        <v>27.555839999999996</v>
      </c>
      <c r="V24" s="1">
        <f t="shared" si="7"/>
        <v>25.8048</v>
      </c>
      <c r="W24" s="1">
        <f t="shared" ref="W24:W52" si="8">W$22*$D24</f>
        <v>23.592960000000001</v>
      </c>
      <c r="X24" s="1"/>
      <c r="Y24" s="5" t="s">
        <v>0</v>
      </c>
      <c r="Z24" s="6" t="s">
        <v>1</v>
      </c>
      <c r="AA24" s="6" t="s">
        <v>2</v>
      </c>
      <c r="AB24" s="6" t="s">
        <v>3</v>
      </c>
      <c r="AC24" s="6" t="s">
        <v>4</v>
      </c>
      <c r="AD24" s="6" t="s">
        <v>11</v>
      </c>
      <c r="AE24" s="6" t="s">
        <v>13</v>
      </c>
      <c r="AF24" s="6" t="s">
        <v>15</v>
      </c>
      <c r="AH24" s="6" t="s">
        <v>6</v>
      </c>
      <c r="AI24" s="6" t="s">
        <v>7</v>
      </c>
      <c r="AJ24" s="6" t="s">
        <v>8</v>
      </c>
      <c r="AK24" s="6" t="s">
        <v>9</v>
      </c>
      <c r="AL24" s="6" t="s">
        <v>10</v>
      </c>
      <c r="AM24" s="6" t="s">
        <v>12</v>
      </c>
      <c r="AN24" s="6" t="s">
        <v>14</v>
      </c>
      <c r="AO24" s="6" t="s">
        <v>16</v>
      </c>
    </row>
    <row r="25" spans="1:42" ht="0.95" customHeight="1">
      <c r="A25">
        <v>47</v>
      </c>
      <c r="B25" s="1">
        <f t="shared" si="3"/>
        <v>2726</v>
      </c>
      <c r="C25" s="31">
        <f t="shared" si="0"/>
        <v>0.94</v>
      </c>
      <c r="D25" s="31">
        <f t="shared" si="4"/>
        <v>0.88359999999999994</v>
      </c>
      <c r="E25" s="31">
        <f t="shared" si="5"/>
        <v>0.83058399999999988</v>
      </c>
      <c r="F25" s="4"/>
      <c r="G25" s="6">
        <v>47</v>
      </c>
      <c r="H25" s="1">
        <f t="shared" si="6"/>
        <v>0</v>
      </c>
      <c r="I25" s="1">
        <f t="shared" si="1"/>
        <v>37.599999999999994</v>
      </c>
      <c r="J25" s="1">
        <f t="shared" si="1"/>
        <v>75.199999999999989</v>
      </c>
      <c r="K25" s="1">
        <f t="shared" si="1"/>
        <v>112.8</v>
      </c>
      <c r="L25" s="1">
        <f t="shared" si="1"/>
        <v>150.39999999999998</v>
      </c>
      <c r="M25" s="1">
        <f t="shared" si="1"/>
        <v>188</v>
      </c>
      <c r="N25" s="1">
        <f t="shared" si="1"/>
        <v>225.6</v>
      </c>
      <c r="O25" s="1">
        <f t="shared" si="1"/>
        <v>263.2</v>
      </c>
      <c r="P25" s="1">
        <f t="shared" si="7"/>
        <v>29.335519999999999</v>
      </c>
      <c r="Q25" s="1">
        <f t="shared" si="7"/>
        <v>29.070439999999998</v>
      </c>
      <c r="R25" s="1">
        <f t="shared" si="7"/>
        <v>28.80536</v>
      </c>
      <c r="S25" s="1">
        <f t="shared" si="7"/>
        <v>28.275199999999998</v>
      </c>
      <c r="T25" s="1">
        <f t="shared" si="7"/>
        <v>27.656679999999998</v>
      </c>
      <c r="U25" s="1">
        <f t="shared" si="7"/>
        <v>26.419639999999998</v>
      </c>
      <c r="V25" s="1">
        <f t="shared" si="7"/>
        <v>24.7408</v>
      </c>
      <c r="W25" s="1">
        <f t="shared" si="8"/>
        <v>22.620159999999998</v>
      </c>
      <c r="X25" s="1"/>
      <c r="Y25" s="26">
        <f t="shared" ref="Y25:AF25" si="9">P70</f>
        <v>0</v>
      </c>
      <c r="Z25" s="26">
        <f t="shared" si="9"/>
        <v>11.9</v>
      </c>
      <c r="AA25" s="26">
        <f t="shared" si="9"/>
        <v>14.1</v>
      </c>
      <c r="AB25" s="26">
        <f t="shared" si="9"/>
        <v>16.2</v>
      </c>
      <c r="AC25" s="26">
        <f t="shared" si="9"/>
        <v>18.2</v>
      </c>
      <c r="AD25" s="26">
        <f t="shared" si="9"/>
        <v>20.5</v>
      </c>
      <c r="AE25" s="26">
        <f t="shared" si="9"/>
        <v>22.8</v>
      </c>
      <c r="AF25" s="26">
        <f t="shared" si="9"/>
        <v>25.6</v>
      </c>
      <c r="AH25" s="1">
        <f>P22/2.31</f>
        <v>14.372294372294373</v>
      </c>
      <c r="AI25" s="1">
        <f t="shared" ref="AI25:AO25" si="10">Q22/2.31</f>
        <v>14.242424242424242</v>
      </c>
      <c r="AJ25" s="1">
        <f t="shared" si="10"/>
        <v>14.112554112554113</v>
      </c>
      <c r="AK25" s="1">
        <f t="shared" si="10"/>
        <v>13.852813852813853</v>
      </c>
      <c r="AL25" s="1">
        <f t="shared" si="10"/>
        <v>13.54978354978355</v>
      </c>
      <c r="AM25" s="1">
        <f t="shared" si="10"/>
        <v>12.943722943722943</v>
      </c>
      <c r="AN25" s="1">
        <f t="shared" si="10"/>
        <v>12.121212121212121</v>
      </c>
      <c r="AO25" s="1">
        <f t="shared" si="10"/>
        <v>11.082251082251082</v>
      </c>
      <c r="AP25" s="1"/>
    </row>
    <row r="26" spans="1:42" ht="0.95" customHeight="1">
      <c r="A26">
        <v>46</v>
      </c>
      <c r="B26" s="1">
        <f t="shared" si="3"/>
        <v>2668</v>
      </c>
      <c r="C26" s="31">
        <f t="shared" si="0"/>
        <v>0.92</v>
      </c>
      <c r="D26" s="31">
        <f t="shared" si="4"/>
        <v>0.84640000000000004</v>
      </c>
      <c r="E26" s="31">
        <f t="shared" si="5"/>
        <v>0.77868800000000005</v>
      </c>
      <c r="F26" s="4"/>
      <c r="G26" s="6">
        <v>46</v>
      </c>
      <c r="H26" s="1">
        <f t="shared" si="6"/>
        <v>0</v>
      </c>
      <c r="I26" s="1">
        <f t="shared" si="1"/>
        <v>36.800000000000004</v>
      </c>
      <c r="J26" s="1">
        <f t="shared" si="1"/>
        <v>73.600000000000009</v>
      </c>
      <c r="K26" s="1">
        <f t="shared" si="1"/>
        <v>110.4</v>
      </c>
      <c r="L26" s="1">
        <f t="shared" si="1"/>
        <v>147.20000000000002</v>
      </c>
      <c r="M26" s="1">
        <f t="shared" si="1"/>
        <v>184</v>
      </c>
      <c r="N26" s="1">
        <f t="shared" si="1"/>
        <v>220.8</v>
      </c>
      <c r="O26" s="1">
        <f t="shared" si="1"/>
        <v>257.60000000000002</v>
      </c>
      <c r="P26" s="1">
        <f t="shared" si="7"/>
        <v>28.100480000000005</v>
      </c>
      <c r="Q26" s="1">
        <f t="shared" si="7"/>
        <v>27.84656</v>
      </c>
      <c r="R26" s="1">
        <f t="shared" si="7"/>
        <v>27.592640000000003</v>
      </c>
      <c r="S26" s="1">
        <f t="shared" si="7"/>
        <v>27.084800000000001</v>
      </c>
      <c r="T26" s="1">
        <f t="shared" si="7"/>
        <v>26.492320000000003</v>
      </c>
      <c r="U26" s="1">
        <f t="shared" si="7"/>
        <v>25.307359999999999</v>
      </c>
      <c r="V26" s="1">
        <f t="shared" si="7"/>
        <v>23.699200000000001</v>
      </c>
      <c r="W26" s="1">
        <f t="shared" si="8"/>
        <v>21.667840000000002</v>
      </c>
      <c r="X26" s="1"/>
      <c r="Y26" s="27"/>
      <c r="Z26" s="28"/>
      <c r="AA26" s="28"/>
      <c r="AB26" s="28"/>
      <c r="AC26" s="28"/>
      <c r="AD26" s="28"/>
      <c r="AE26" s="28"/>
      <c r="AF26" s="28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0.95" customHeight="1">
      <c r="A27">
        <v>45</v>
      </c>
      <c r="B27" s="1">
        <f t="shared" si="3"/>
        <v>2610</v>
      </c>
      <c r="C27" s="31">
        <f t="shared" si="0"/>
        <v>0.9</v>
      </c>
      <c r="D27" s="31">
        <f t="shared" si="4"/>
        <v>0.81</v>
      </c>
      <c r="E27" s="31">
        <f t="shared" si="5"/>
        <v>0.72900000000000009</v>
      </c>
      <c r="F27" s="4"/>
      <c r="G27" s="6">
        <v>45</v>
      </c>
      <c r="H27" s="1">
        <f t="shared" si="6"/>
        <v>0</v>
      </c>
      <c r="I27" s="1">
        <f t="shared" si="1"/>
        <v>36</v>
      </c>
      <c r="J27" s="1">
        <f t="shared" si="1"/>
        <v>72</v>
      </c>
      <c r="K27" s="1">
        <f t="shared" si="1"/>
        <v>108</v>
      </c>
      <c r="L27" s="1">
        <f t="shared" si="1"/>
        <v>144</v>
      </c>
      <c r="M27" s="1">
        <f t="shared" si="1"/>
        <v>180</v>
      </c>
      <c r="N27" s="1">
        <f t="shared" si="1"/>
        <v>216</v>
      </c>
      <c r="O27" s="1">
        <f t="shared" si="1"/>
        <v>252</v>
      </c>
      <c r="P27" s="1">
        <f t="shared" si="7"/>
        <v>26.892000000000003</v>
      </c>
      <c r="Q27" s="1">
        <f t="shared" si="7"/>
        <v>26.649000000000001</v>
      </c>
      <c r="R27" s="1">
        <f t="shared" si="7"/>
        <v>26.406000000000002</v>
      </c>
      <c r="S27" s="1">
        <f t="shared" si="7"/>
        <v>25.92</v>
      </c>
      <c r="T27" s="1">
        <f t="shared" si="7"/>
        <v>25.353000000000002</v>
      </c>
      <c r="U27" s="1">
        <f t="shared" si="7"/>
        <v>24.219000000000001</v>
      </c>
      <c r="V27" s="1">
        <f t="shared" si="7"/>
        <v>22.68</v>
      </c>
      <c r="W27" s="1">
        <f t="shared" si="8"/>
        <v>20.736000000000004</v>
      </c>
      <c r="X27" s="1"/>
      <c r="Y27" s="26">
        <f>Y25*E27</f>
        <v>0</v>
      </c>
      <c r="Z27" s="26">
        <f>Z25*E27</f>
        <v>8.6751000000000005</v>
      </c>
      <c r="AA27" s="26">
        <f>AA25*E27</f>
        <v>10.278900000000002</v>
      </c>
      <c r="AB27" s="26">
        <f>AB25*E27</f>
        <v>11.809800000000001</v>
      </c>
      <c r="AC27" s="26">
        <f>AC25*E27</f>
        <v>13.267800000000001</v>
      </c>
      <c r="AD27" s="26">
        <f>AD25*E27</f>
        <v>14.944500000000001</v>
      </c>
      <c r="AE27" s="26">
        <f>AE25*E27</f>
        <v>16.621200000000002</v>
      </c>
      <c r="AF27" s="26">
        <f>AF25*E27</f>
        <v>18.662400000000002</v>
      </c>
      <c r="AH27" s="1">
        <f>(P22*D27)/2.31</f>
        <v>11.641558441558443</v>
      </c>
      <c r="AI27" s="1">
        <f>(Q22*D27)/2.31</f>
        <v>11.536363636363637</v>
      </c>
      <c r="AJ27" s="1">
        <f>(R22*D27)/2.31</f>
        <v>11.431168831168831</v>
      </c>
      <c r="AK27" s="1">
        <f>(S22*D27)/2.31</f>
        <v>11.220779220779221</v>
      </c>
      <c r="AL27" s="1">
        <f>(T22*D27)/2.31</f>
        <v>10.975324675324675</v>
      </c>
      <c r="AM27" s="1">
        <f>(U22*D27)/2.31</f>
        <v>10.484415584415585</v>
      </c>
      <c r="AN27" s="1">
        <f>(V22*D27)/2.31</f>
        <v>9.8181818181818183</v>
      </c>
      <c r="AO27" s="1">
        <f>(W22*D27)/2.31</f>
        <v>8.9766233766233778</v>
      </c>
      <c r="AP27" s="1"/>
    </row>
    <row r="28" spans="1:42" ht="0.95" customHeight="1">
      <c r="A28">
        <v>44</v>
      </c>
      <c r="B28" s="1">
        <f t="shared" si="3"/>
        <v>2552</v>
      </c>
      <c r="C28" s="31">
        <f t="shared" si="0"/>
        <v>0.88</v>
      </c>
      <c r="D28" s="31">
        <f t="shared" si="4"/>
        <v>0.77439999999999998</v>
      </c>
      <c r="E28" s="31">
        <f t="shared" si="5"/>
        <v>0.68147199999999997</v>
      </c>
      <c r="F28" s="4"/>
      <c r="G28" s="6">
        <v>44</v>
      </c>
      <c r="H28" s="1">
        <f t="shared" si="6"/>
        <v>0</v>
      </c>
      <c r="I28" s="1">
        <f t="shared" si="1"/>
        <v>35.200000000000003</v>
      </c>
      <c r="J28" s="1">
        <f t="shared" si="1"/>
        <v>70.400000000000006</v>
      </c>
      <c r="K28" s="1">
        <f t="shared" si="1"/>
        <v>105.6</v>
      </c>
      <c r="L28" s="1">
        <f t="shared" si="1"/>
        <v>140.80000000000001</v>
      </c>
      <c r="M28" s="1">
        <f t="shared" si="1"/>
        <v>176</v>
      </c>
      <c r="N28" s="1">
        <f t="shared" si="1"/>
        <v>211.2</v>
      </c>
      <c r="O28" s="1">
        <f t="shared" si="1"/>
        <v>246.4</v>
      </c>
      <c r="P28" s="1">
        <f t="shared" si="7"/>
        <v>25.710080000000001</v>
      </c>
      <c r="Q28" s="1">
        <f t="shared" si="7"/>
        <v>25.477759999999996</v>
      </c>
      <c r="R28" s="1">
        <f t="shared" si="7"/>
        <v>25.245440000000002</v>
      </c>
      <c r="S28" s="1">
        <f t="shared" si="7"/>
        <v>24.780799999999999</v>
      </c>
      <c r="T28" s="1">
        <f t="shared" si="7"/>
        <v>24.238720000000001</v>
      </c>
      <c r="U28" s="1">
        <f t="shared" si="7"/>
        <v>23.154559999999996</v>
      </c>
      <c r="V28" s="1">
        <f t="shared" si="7"/>
        <v>21.683199999999999</v>
      </c>
      <c r="W28" s="1">
        <f t="shared" si="8"/>
        <v>19.824640000000002</v>
      </c>
      <c r="X28" s="1"/>
      <c r="Y28" s="27"/>
      <c r="Z28" s="28"/>
      <c r="AA28" s="28"/>
      <c r="AB28" s="28"/>
      <c r="AC28" s="28"/>
      <c r="AD28" s="28"/>
      <c r="AE28" s="28"/>
      <c r="AF28" s="28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0.95" customHeight="1">
      <c r="A29">
        <v>43</v>
      </c>
      <c r="B29" s="1">
        <f t="shared" si="3"/>
        <v>2494</v>
      </c>
      <c r="C29" s="31">
        <f t="shared" si="0"/>
        <v>0.86</v>
      </c>
      <c r="D29" s="31">
        <f t="shared" si="4"/>
        <v>0.73959999999999992</v>
      </c>
      <c r="E29" s="31">
        <f t="shared" si="5"/>
        <v>0.63605599999999995</v>
      </c>
      <c r="F29" s="4"/>
      <c r="G29" s="6">
        <v>43</v>
      </c>
      <c r="H29" s="1">
        <f t="shared" si="6"/>
        <v>0</v>
      </c>
      <c r="I29" s="1">
        <f t="shared" si="1"/>
        <v>34.4</v>
      </c>
      <c r="J29" s="1">
        <f t="shared" si="1"/>
        <v>68.8</v>
      </c>
      <c r="K29" s="1">
        <f t="shared" si="1"/>
        <v>103.2</v>
      </c>
      <c r="L29" s="1">
        <f t="shared" si="1"/>
        <v>137.6</v>
      </c>
      <c r="M29" s="1">
        <f t="shared" si="1"/>
        <v>172</v>
      </c>
      <c r="N29" s="1">
        <f t="shared" si="1"/>
        <v>206.4</v>
      </c>
      <c r="O29" s="1">
        <f t="shared" si="1"/>
        <v>240.79999999999998</v>
      </c>
      <c r="P29" s="1">
        <f t="shared" si="7"/>
        <v>24.55472</v>
      </c>
      <c r="Q29" s="1">
        <f t="shared" si="7"/>
        <v>24.332839999999997</v>
      </c>
      <c r="R29" s="1">
        <f t="shared" si="7"/>
        <v>24.110959999999999</v>
      </c>
      <c r="S29" s="1">
        <f t="shared" si="7"/>
        <v>23.667199999999998</v>
      </c>
      <c r="T29" s="1">
        <f t="shared" si="7"/>
        <v>23.149479999999997</v>
      </c>
      <c r="U29" s="1">
        <f t="shared" si="7"/>
        <v>22.114039999999996</v>
      </c>
      <c r="V29" s="1">
        <f t="shared" si="7"/>
        <v>20.708799999999997</v>
      </c>
      <c r="W29" s="1">
        <f t="shared" si="8"/>
        <v>18.933759999999999</v>
      </c>
      <c r="X29" s="1"/>
      <c r="Y29" s="27"/>
      <c r="Z29" s="28"/>
      <c r="AA29" s="28"/>
      <c r="AB29" s="28"/>
      <c r="AC29" s="28"/>
      <c r="AD29" s="28"/>
      <c r="AE29" s="28"/>
      <c r="AF29" s="28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0.95" customHeight="1">
      <c r="A30">
        <v>42</v>
      </c>
      <c r="B30" s="1">
        <f t="shared" si="3"/>
        <v>2436</v>
      </c>
      <c r="C30" s="31">
        <f t="shared" si="0"/>
        <v>0.84</v>
      </c>
      <c r="D30" s="31">
        <f t="shared" si="4"/>
        <v>0.70559999999999989</v>
      </c>
      <c r="E30" s="31">
        <f t="shared" si="5"/>
        <v>0.5927039999999999</v>
      </c>
      <c r="F30" s="4"/>
      <c r="G30" s="6">
        <v>42</v>
      </c>
      <c r="H30" s="1">
        <f t="shared" si="6"/>
        <v>0</v>
      </c>
      <c r="I30" s="1">
        <f t="shared" si="1"/>
        <v>33.6</v>
      </c>
      <c r="J30" s="1">
        <f t="shared" si="1"/>
        <v>67.2</v>
      </c>
      <c r="K30" s="1">
        <f t="shared" si="1"/>
        <v>100.8</v>
      </c>
      <c r="L30" s="1">
        <f t="shared" si="1"/>
        <v>134.4</v>
      </c>
      <c r="M30" s="1">
        <f t="shared" si="1"/>
        <v>168</v>
      </c>
      <c r="N30" s="1">
        <f t="shared" si="1"/>
        <v>201.6</v>
      </c>
      <c r="O30" s="1">
        <f t="shared" si="1"/>
        <v>235.2</v>
      </c>
      <c r="P30" s="1">
        <f t="shared" si="7"/>
        <v>23.425919999999998</v>
      </c>
      <c r="Q30" s="1">
        <f t="shared" si="7"/>
        <v>23.214239999999997</v>
      </c>
      <c r="R30" s="1">
        <f t="shared" si="7"/>
        <v>23.002559999999999</v>
      </c>
      <c r="S30" s="1">
        <f t="shared" si="7"/>
        <v>22.579199999999997</v>
      </c>
      <c r="T30" s="1">
        <f t="shared" si="7"/>
        <v>22.085279999999997</v>
      </c>
      <c r="U30" s="1">
        <f t="shared" si="7"/>
        <v>21.097439999999995</v>
      </c>
      <c r="V30" s="1">
        <f t="shared" si="7"/>
        <v>19.756799999999998</v>
      </c>
      <c r="W30" s="1">
        <f t="shared" si="8"/>
        <v>18.063359999999999</v>
      </c>
      <c r="X30" s="1"/>
      <c r="Y30" s="27"/>
      <c r="Z30" s="28"/>
      <c r="AA30" s="28"/>
      <c r="AB30" s="28"/>
      <c r="AC30" s="28"/>
      <c r="AD30" s="28"/>
      <c r="AE30" s="28"/>
      <c r="AF30" s="28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0.95" customHeight="1">
      <c r="A31">
        <v>41</v>
      </c>
      <c r="B31" s="1">
        <f t="shared" si="3"/>
        <v>2378</v>
      </c>
      <c r="C31" s="31">
        <f t="shared" si="0"/>
        <v>0.82</v>
      </c>
      <c r="D31" s="31">
        <f t="shared" si="4"/>
        <v>0.67239999999999989</v>
      </c>
      <c r="E31" s="31">
        <f t="shared" si="5"/>
        <v>0.55136799999999986</v>
      </c>
      <c r="F31" s="4"/>
      <c r="G31" s="6">
        <v>41</v>
      </c>
      <c r="H31" s="1">
        <f t="shared" si="6"/>
        <v>0</v>
      </c>
      <c r="I31" s="1">
        <f t="shared" si="1"/>
        <v>32.799999999999997</v>
      </c>
      <c r="J31" s="1">
        <f t="shared" si="1"/>
        <v>65.599999999999994</v>
      </c>
      <c r="K31" s="1">
        <f t="shared" si="1"/>
        <v>98.399999999999991</v>
      </c>
      <c r="L31" s="1">
        <f t="shared" si="1"/>
        <v>131.19999999999999</v>
      </c>
      <c r="M31" s="1">
        <f t="shared" si="1"/>
        <v>164</v>
      </c>
      <c r="N31" s="1">
        <f t="shared" si="1"/>
        <v>196.79999999999998</v>
      </c>
      <c r="O31" s="1">
        <f t="shared" si="1"/>
        <v>229.6</v>
      </c>
      <c r="P31" s="1">
        <f t="shared" si="7"/>
        <v>22.32368</v>
      </c>
      <c r="Q31" s="1">
        <f t="shared" si="7"/>
        <v>22.121959999999994</v>
      </c>
      <c r="R31" s="1">
        <f t="shared" si="7"/>
        <v>21.920239999999996</v>
      </c>
      <c r="S31" s="1">
        <f t="shared" si="7"/>
        <v>21.516799999999996</v>
      </c>
      <c r="T31" s="1">
        <f t="shared" si="7"/>
        <v>21.046119999999998</v>
      </c>
      <c r="U31" s="1">
        <f t="shared" si="7"/>
        <v>20.104759999999995</v>
      </c>
      <c r="V31" s="1">
        <f t="shared" si="7"/>
        <v>18.827199999999998</v>
      </c>
      <c r="W31" s="1">
        <f t="shared" si="8"/>
        <v>17.213439999999999</v>
      </c>
      <c r="X31" s="1"/>
      <c r="Y31" s="27"/>
      <c r="Z31" s="28"/>
      <c r="AA31" s="28"/>
      <c r="AB31" s="28"/>
      <c r="AC31" s="28"/>
      <c r="AD31" s="28"/>
      <c r="AE31" s="28"/>
      <c r="AF31" s="28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0.95" customHeight="1">
      <c r="A32">
        <v>40</v>
      </c>
      <c r="B32" s="1">
        <f t="shared" si="3"/>
        <v>2320</v>
      </c>
      <c r="C32" s="31">
        <f t="shared" si="0"/>
        <v>0.8</v>
      </c>
      <c r="D32" s="31">
        <f t="shared" si="4"/>
        <v>0.64000000000000012</v>
      </c>
      <c r="E32" s="31">
        <f t="shared" si="5"/>
        <v>0.51200000000000012</v>
      </c>
      <c r="F32" s="4"/>
      <c r="G32" s="6">
        <v>40</v>
      </c>
      <c r="H32" s="1">
        <f t="shared" si="6"/>
        <v>0</v>
      </c>
      <c r="I32" s="1">
        <f t="shared" si="1"/>
        <v>32</v>
      </c>
      <c r="J32" s="1">
        <f t="shared" si="1"/>
        <v>64</v>
      </c>
      <c r="K32" s="1">
        <f t="shared" si="1"/>
        <v>96</v>
      </c>
      <c r="L32" s="1">
        <f t="shared" si="1"/>
        <v>128</v>
      </c>
      <c r="M32" s="1">
        <f t="shared" si="1"/>
        <v>160</v>
      </c>
      <c r="N32" s="1">
        <f t="shared" si="1"/>
        <v>192</v>
      </c>
      <c r="O32" s="1">
        <f t="shared" si="1"/>
        <v>224</v>
      </c>
      <c r="P32" s="1">
        <f t="shared" si="7"/>
        <v>21.248000000000005</v>
      </c>
      <c r="Q32" s="1">
        <f t="shared" si="7"/>
        <v>21.056000000000004</v>
      </c>
      <c r="R32" s="1">
        <f t="shared" si="7"/>
        <v>20.864000000000004</v>
      </c>
      <c r="S32" s="1">
        <f t="shared" si="7"/>
        <v>20.480000000000004</v>
      </c>
      <c r="T32" s="1">
        <f t="shared" si="7"/>
        <v>20.032000000000004</v>
      </c>
      <c r="U32" s="1">
        <f t="shared" si="7"/>
        <v>19.136000000000003</v>
      </c>
      <c r="V32" s="1">
        <f t="shared" si="7"/>
        <v>17.920000000000002</v>
      </c>
      <c r="W32" s="1">
        <f t="shared" si="8"/>
        <v>16.384000000000004</v>
      </c>
      <c r="X32" s="1"/>
      <c r="Y32" s="26">
        <f>Y25*E32</f>
        <v>0</v>
      </c>
      <c r="Z32" s="26">
        <f>Z25*E32</f>
        <v>6.0928000000000013</v>
      </c>
      <c r="AA32" s="26">
        <f>AA25*E32</f>
        <v>7.2192000000000016</v>
      </c>
      <c r="AB32" s="26">
        <f>AB25*E32</f>
        <v>8.2944000000000013</v>
      </c>
      <c r="AC32" s="26">
        <f>AC25*E32</f>
        <v>9.3184000000000022</v>
      </c>
      <c r="AD32" s="26">
        <f>AD25*E32</f>
        <v>10.496000000000002</v>
      </c>
      <c r="AE32" s="26">
        <f>AE25*E32</f>
        <v>11.673600000000004</v>
      </c>
      <c r="AF32" s="26">
        <f>AF25*E32</f>
        <v>13.107200000000004</v>
      </c>
      <c r="AH32" s="1">
        <f>(P22*D32)/2.31</f>
        <v>9.1982683982684001</v>
      </c>
      <c r="AI32" s="1">
        <f>(Q22*D32)/2.31</f>
        <v>9.115151515151517</v>
      </c>
      <c r="AJ32" s="1">
        <f>(R22*D32)/2.31</f>
        <v>9.0320346320346339</v>
      </c>
      <c r="AK32" s="1">
        <f>(S22*D32)/2.31</f>
        <v>8.8658008658008676</v>
      </c>
      <c r="AL32" s="1">
        <f>(T22*D32)/2.31</f>
        <v>8.6718614718614724</v>
      </c>
      <c r="AM32" s="1">
        <f>(U22*D32)/2.31</f>
        <v>8.2839826839826856</v>
      </c>
      <c r="AN32" s="1">
        <f>(V22*D32)/2.31</f>
        <v>7.7575757575757578</v>
      </c>
      <c r="AO32" s="1">
        <f>(W22*D32)/2.31</f>
        <v>7.0926406926406944</v>
      </c>
      <c r="AP32" s="1"/>
    </row>
    <row r="33" spans="1:42" ht="0.95" customHeight="1">
      <c r="A33">
        <v>39</v>
      </c>
      <c r="B33" s="1">
        <f t="shared" si="3"/>
        <v>2262</v>
      </c>
      <c r="C33" s="31">
        <f t="shared" si="0"/>
        <v>0.78</v>
      </c>
      <c r="D33" s="31">
        <f t="shared" si="4"/>
        <v>0.60840000000000005</v>
      </c>
      <c r="E33" s="31">
        <f t="shared" si="5"/>
        <v>0.47455200000000003</v>
      </c>
      <c r="F33" s="4"/>
      <c r="G33" s="6">
        <v>39</v>
      </c>
      <c r="H33" s="1">
        <f t="shared" si="6"/>
        <v>0</v>
      </c>
      <c r="I33" s="1">
        <f t="shared" si="1"/>
        <v>31.200000000000003</v>
      </c>
      <c r="J33" s="1">
        <f t="shared" si="1"/>
        <v>62.400000000000006</v>
      </c>
      <c r="K33" s="1">
        <f t="shared" si="1"/>
        <v>93.600000000000009</v>
      </c>
      <c r="L33" s="1">
        <f t="shared" si="1"/>
        <v>124.80000000000001</v>
      </c>
      <c r="M33" s="1">
        <f t="shared" si="1"/>
        <v>156</v>
      </c>
      <c r="N33" s="1">
        <f t="shared" si="1"/>
        <v>187.20000000000002</v>
      </c>
      <c r="O33" s="1">
        <f t="shared" si="1"/>
        <v>218.4</v>
      </c>
      <c r="P33" s="1">
        <f t="shared" si="7"/>
        <v>20.198880000000003</v>
      </c>
      <c r="Q33" s="1">
        <f t="shared" si="7"/>
        <v>20.016360000000002</v>
      </c>
      <c r="R33" s="1">
        <f t="shared" si="7"/>
        <v>19.833840000000002</v>
      </c>
      <c r="S33" s="1">
        <f t="shared" si="7"/>
        <v>19.468800000000002</v>
      </c>
      <c r="T33" s="1">
        <f t="shared" si="7"/>
        <v>19.042920000000002</v>
      </c>
      <c r="U33" s="1">
        <f t="shared" si="7"/>
        <v>18.19116</v>
      </c>
      <c r="V33" s="1">
        <f t="shared" si="7"/>
        <v>17.035200000000003</v>
      </c>
      <c r="W33" s="1">
        <f t="shared" si="8"/>
        <v>15.575040000000001</v>
      </c>
      <c r="X33" s="1"/>
      <c r="Y33" s="27"/>
      <c r="Z33" s="28"/>
      <c r="AA33" s="28"/>
      <c r="AB33" s="28"/>
      <c r="AC33" s="28"/>
      <c r="AD33" s="28"/>
      <c r="AE33" s="28"/>
      <c r="AF33" s="28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0.95" customHeight="1">
      <c r="A34">
        <v>38</v>
      </c>
      <c r="B34" s="1">
        <f t="shared" si="3"/>
        <v>2204</v>
      </c>
      <c r="C34" s="31">
        <f t="shared" si="0"/>
        <v>0.76</v>
      </c>
      <c r="D34" s="31">
        <f t="shared" si="4"/>
        <v>0.5776</v>
      </c>
      <c r="E34" s="31">
        <f t="shared" si="5"/>
        <v>0.43897600000000003</v>
      </c>
      <c r="F34" s="4"/>
      <c r="G34" s="6">
        <v>38</v>
      </c>
      <c r="H34" s="1">
        <f t="shared" si="6"/>
        <v>0</v>
      </c>
      <c r="I34" s="1">
        <f t="shared" si="1"/>
        <v>30.4</v>
      </c>
      <c r="J34" s="1">
        <f t="shared" si="1"/>
        <v>60.8</v>
      </c>
      <c r="K34" s="1">
        <f t="shared" si="1"/>
        <v>91.2</v>
      </c>
      <c r="L34" s="1">
        <f t="shared" si="1"/>
        <v>121.6</v>
      </c>
      <c r="M34" s="1">
        <f t="shared" si="1"/>
        <v>152</v>
      </c>
      <c r="N34" s="1">
        <f t="shared" si="1"/>
        <v>182.4</v>
      </c>
      <c r="O34" s="1">
        <f t="shared" si="1"/>
        <v>212.8</v>
      </c>
      <c r="P34" s="1">
        <f t="shared" ref="P34:V43" si="11">P$22*$D34</f>
        <v>19.17632</v>
      </c>
      <c r="Q34" s="1">
        <f t="shared" si="11"/>
        <v>19.003039999999999</v>
      </c>
      <c r="R34" s="1">
        <f t="shared" si="11"/>
        <v>18.82976</v>
      </c>
      <c r="S34" s="1">
        <f t="shared" si="11"/>
        <v>18.4832</v>
      </c>
      <c r="T34" s="1">
        <f t="shared" si="11"/>
        <v>18.078880000000002</v>
      </c>
      <c r="U34" s="1">
        <f t="shared" si="11"/>
        <v>17.270239999999998</v>
      </c>
      <c r="V34" s="1">
        <f t="shared" si="11"/>
        <v>16.172799999999999</v>
      </c>
      <c r="W34" s="1">
        <f t="shared" si="8"/>
        <v>14.786560000000001</v>
      </c>
      <c r="X34" s="1"/>
      <c r="Y34" s="27"/>
      <c r="Z34" s="28"/>
      <c r="AA34" s="28"/>
      <c r="AB34" s="28"/>
      <c r="AC34" s="28"/>
      <c r="AD34" s="28"/>
      <c r="AE34" s="28"/>
      <c r="AF34" s="28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0.95" customHeight="1">
      <c r="A35">
        <v>37</v>
      </c>
      <c r="B35" s="1">
        <f t="shared" si="3"/>
        <v>2146</v>
      </c>
      <c r="C35" s="31">
        <f t="shared" si="0"/>
        <v>0.74</v>
      </c>
      <c r="D35" s="31">
        <f t="shared" si="4"/>
        <v>0.54759999999999998</v>
      </c>
      <c r="E35" s="31">
        <f t="shared" si="5"/>
        <v>0.40522399999999997</v>
      </c>
      <c r="F35" s="4"/>
      <c r="G35" s="6">
        <v>37</v>
      </c>
      <c r="H35" s="1">
        <f t="shared" si="6"/>
        <v>0</v>
      </c>
      <c r="I35" s="1">
        <f t="shared" si="1"/>
        <v>29.6</v>
      </c>
      <c r="J35" s="1">
        <f t="shared" si="1"/>
        <v>59.2</v>
      </c>
      <c r="K35" s="1">
        <f t="shared" si="1"/>
        <v>88.8</v>
      </c>
      <c r="L35" s="1">
        <f t="shared" si="1"/>
        <v>118.4</v>
      </c>
      <c r="M35" s="1">
        <f t="shared" si="1"/>
        <v>148</v>
      </c>
      <c r="N35" s="1">
        <f t="shared" si="1"/>
        <v>177.6</v>
      </c>
      <c r="O35" s="1">
        <f t="shared" si="1"/>
        <v>207.2</v>
      </c>
      <c r="P35" s="1">
        <f t="shared" si="11"/>
        <v>18.180320000000002</v>
      </c>
      <c r="Q35" s="1">
        <f t="shared" si="11"/>
        <v>18.016039999999997</v>
      </c>
      <c r="R35" s="1">
        <f t="shared" si="11"/>
        <v>17.851759999999999</v>
      </c>
      <c r="S35" s="1">
        <f t="shared" si="11"/>
        <v>17.523199999999999</v>
      </c>
      <c r="T35" s="1">
        <f t="shared" si="11"/>
        <v>17.139879999999998</v>
      </c>
      <c r="U35" s="1">
        <f t="shared" si="11"/>
        <v>16.373239999999999</v>
      </c>
      <c r="V35" s="1">
        <f t="shared" si="11"/>
        <v>15.332799999999999</v>
      </c>
      <c r="W35" s="1">
        <f t="shared" si="8"/>
        <v>14.018560000000001</v>
      </c>
      <c r="X35" s="1"/>
      <c r="Y35" s="27"/>
      <c r="Z35" s="28"/>
      <c r="AA35" s="28"/>
      <c r="AB35" s="28"/>
      <c r="AC35" s="28"/>
      <c r="AD35" s="28"/>
      <c r="AE35" s="28"/>
      <c r="AF35" s="28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0.95" customHeight="1">
      <c r="A36">
        <v>36</v>
      </c>
      <c r="B36" s="1">
        <f t="shared" si="3"/>
        <v>2088</v>
      </c>
      <c r="C36" s="31">
        <f t="shared" si="0"/>
        <v>0.72</v>
      </c>
      <c r="D36" s="31">
        <f t="shared" si="4"/>
        <v>0.51839999999999997</v>
      </c>
      <c r="E36" s="31">
        <f t="shared" si="5"/>
        <v>0.37324799999999997</v>
      </c>
      <c r="F36" s="4"/>
      <c r="G36" s="6">
        <v>36</v>
      </c>
      <c r="H36" s="1">
        <f t="shared" si="6"/>
        <v>0</v>
      </c>
      <c r="I36" s="1">
        <f t="shared" si="1"/>
        <v>28.799999999999997</v>
      </c>
      <c r="J36" s="1">
        <f t="shared" si="1"/>
        <v>57.599999999999994</v>
      </c>
      <c r="K36" s="1">
        <f t="shared" si="1"/>
        <v>86.399999999999991</v>
      </c>
      <c r="L36" s="1">
        <f t="shared" si="1"/>
        <v>115.19999999999999</v>
      </c>
      <c r="M36" s="1">
        <f t="shared" si="1"/>
        <v>144</v>
      </c>
      <c r="N36" s="1">
        <f t="shared" si="1"/>
        <v>172.79999999999998</v>
      </c>
      <c r="O36" s="1">
        <f t="shared" si="1"/>
        <v>201.6</v>
      </c>
      <c r="P36" s="1">
        <f t="shared" si="11"/>
        <v>17.21088</v>
      </c>
      <c r="Q36" s="1">
        <f t="shared" si="11"/>
        <v>17.055359999999997</v>
      </c>
      <c r="R36" s="1">
        <f t="shared" si="11"/>
        <v>16.899840000000001</v>
      </c>
      <c r="S36" s="1">
        <f t="shared" si="11"/>
        <v>16.588799999999999</v>
      </c>
      <c r="T36" s="1">
        <f t="shared" si="11"/>
        <v>16.225919999999999</v>
      </c>
      <c r="U36" s="1">
        <f t="shared" si="11"/>
        <v>15.500159999999999</v>
      </c>
      <c r="V36" s="1">
        <f t="shared" si="11"/>
        <v>14.5152</v>
      </c>
      <c r="W36" s="1">
        <f t="shared" si="8"/>
        <v>13.271039999999999</v>
      </c>
      <c r="X36" s="1"/>
      <c r="Y36" s="27"/>
      <c r="Z36" s="28"/>
      <c r="AA36" s="28"/>
      <c r="AB36" s="28"/>
      <c r="AC36" s="28"/>
      <c r="AD36" s="28"/>
      <c r="AE36" s="28"/>
      <c r="AF36" s="28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0.95" customHeight="1">
      <c r="A37">
        <v>35</v>
      </c>
      <c r="B37" s="1">
        <f t="shared" si="3"/>
        <v>2029.9999999999998</v>
      </c>
      <c r="C37" s="31">
        <f t="shared" si="0"/>
        <v>0.7</v>
      </c>
      <c r="D37" s="31">
        <f t="shared" si="4"/>
        <v>0.48999999999999994</v>
      </c>
      <c r="E37" s="31">
        <f t="shared" si="5"/>
        <v>0.34299999999999992</v>
      </c>
      <c r="F37" s="4"/>
      <c r="G37" s="6">
        <v>35</v>
      </c>
      <c r="H37" s="1">
        <f t="shared" si="6"/>
        <v>0</v>
      </c>
      <c r="I37" s="1">
        <f t="shared" si="1"/>
        <v>28</v>
      </c>
      <c r="J37" s="1">
        <f t="shared" si="1"/>
        <v>56</v>
      </c>
      <c r="K37" s="1">
        <f t="shared" si="1"/>
        <v>84</v>
      </c>
      <c r="L37" s="1">
        <f t="shared" si="1"/>
        <v>112</v>
      </c>
      <c r="M37" s="1">
        <f t="shared" si="1"/>
        <v>140</v>
      </c>
      <c r="N37" s="1">
        <f t="shared" si="1"/>
        <v>168</v>
      </c>
      <c r="O37" s="1">
        <f t="shared" si="1"/>
        <v>196</v>
      </c>
      <c r="P37" s="1">
        <f t="shared" si="11"/>
        <v>16.268000000000001</v>
      </c>
      <c r="Q37" s="1">
        <f t="shared" si="11"/>
        <v>16.120999999999999</v>
      </c>
      <c r="R37" s="1">
        <f t="shared" si="11"/>
        <v>15.973999999999998</v>
      </c>
      <c r="S37" s="1">
        <f t="shared" si="11"/>
        <v>15.679999999999998</v>
      </c>
      <c r="T37" s="1">
        <f t="shared" si="11"/>
        <v>15.336999999999998</v>
      </c>
      <c r="U37" s="1">
        <f t="shared" si="11"/>
        <v>14.650999999999998</v>
      </c>
      <c r="V37" s="1">
        <f t="shared" si="11"/>
        <v>13.719999999999999</v>
      </c>
      <c r="W37" s="1">
        <f t="shared" si="8"/>
        <v>12.543999999999999</v>
      </c>
      <c r="X37" s="1"/>
      <c r="Y37" s="26">
        <f>Y25*E37</f>
        <v>0</v>
      </c>
      <c r="Z37" s="26">
        <f>Z25*E37</f>
        <v>4.0816999999999988</v>
      </c>
      <c r="AA37" s="26">
        <f>AA25*E37</f>
        <v>4.8362999999999987</v>
      </c>
      <c r="AB37" s="26">
        <f>AB25*E37</f>
        <v>5.5565999999999987</v>
      </c>
      <c r="AC37" s="26">
        <f>AC25*E37</f>
        <v>6.2425999999999986</v>
      </c>
      <c r="AD37" s="26">
        <f>AD25*E37</f>
        <v>7.0314999999999985</v>
      </c>
      <c r="AE37" s="26">
        <f>AE25*E37</f>
        <v>7.8203999999999985</v>
      </c>
      <c r="AF37" s="26">
        <f>AF25*E37</f>
        <v>8.7807999999999975</v>
      </c>
      <c r="AH37" s="1">
        <f>(P22*D37)/2.31</f>
        <v>7.0424242424242429</v>
      </c>
      <c r="AI37" s="1">
        <f>(Q22*D37)/2.31</f>
        <v>6.9787878787878777</v>
      </c>
      <c r="AJ37" s="1">
        <f>(R22*D37)/2.31</f>
        <v>6.9151515151515142</v>
      </c>
      <c r="AK37" s="1">
        <f>(S22*D37)/2.31</f>
        <v>6.7878787878787872</v>
      </c>
      <c r="AL37" s="1">
        <f>(T22*D37)/2.31</f>
        <v>6.6393939393939387</v>
      </c>
      <c r="AM37" s="1">
        <f>(U22*D37)/2.31</f>
        <v>6.3424242424242419</v>
      </c>
      <c r="AN37" s="1">
        <f>(V22*D37)/2.31</f>
        <v>5.9393939393939386</v>
      </c>
      <c r="AO37" s="1">
        <f>(W22*D37)/2.31</f>
        <v>5.4303030303030297</v>
      </c>
      <c r="AP37" s="1"/>
    </row>
    <row r="38" spans="1:42" ht="0.95" customHeight="1">
      <c r="A38">
        <v>34</v>
      </c>
      <c r="B38" s="1">
        <f t="shared" si="3"/>
        <v>1972.0000000000002</v>
      </c>
      <c r="C38" s="31">
        <f t="shared" si="0"/>
        <v>0.68</v>
      </c>
      <c r="D38" s="31">
        <f t="shared" si="4"/>
        <v>0.46240000000000009</v>
      </c>
      <c r="E38" s="31">
        <f t="shared" si="5"/>
        <v>0.3144320000000001</v>
      </c>
      <c r="F38" s="4"/>
      <c r="G38" s="6">
        <v>34</v>
      </c>
      <c r="H38" s="1">
        <f t="shared" si="6"/>
        <v>0</v>
      </c>
      <c r="I38" s="1">
        <f t="shared" si="1"/>
        <v>27.200000000000003</v>
      </c>
      <c r="J38" s="1">
        <f t="shared" si="1"/>
        <v>54.400000000000006</v>
      </c>
      <c r="K38" s="1">
        <f t="shared" si="1"/>
        <v>81.600000000000009</v>
      </c>
      <c r="L38" s="1">
        <f t="shared" si="1"/>
        <v>108.80000000000001</v>
      </c>
      <c r="M38" s="1">
        <f t="shared" si="1"/>
        <v>136</v>
      </c>
      <c r="N38" s="1">
        <f t="shared" si="1"/>
        <v>163.20000000000002</v>
      </c>
      <c r="O38" s="1">
        <f t="shared" si="1"/>
        <v>190.4</v>
      </c>
      <c r="P38" s="1">
        <f t="shared" si="11"/>
        <v>15.351680000000004</v>
      </c>
      <c r="Q38" s="1">
        <f t="shared" si="11"/>
        <v>15.212960000000002</v>
      </c>
      <c r="R38" s="1">
        <f t="shared" si="11"/>
        <v>15.074240000000003</v>
      </c>
      <c r="S38" s="1">
        <f t="shared" si="11"/>
        <v>14.796800000000003</v>
      </c>
      <c r="T38" s="1">
        <f t="shared" si="11"/>
        <v>14.473120000000003</v>
      </c>
      <c r="U38" s="1">
        <f t="shared" si="11"/>
        <v>13.825760000000002</v>
      </c>
      <c r="V38" s="1">
        <f t="shared" si="11"/>
        <v>12.947200000000002</v>
      </c>
      <c r="W38" s="1">
        <f t="shared" si="8"/>
        <v>11.837440000000003</v>
      </c>
      <c r="X38" s="1"/>
      <c r="Y38" s="27"/>
      <c r="Z38" s="28"/>
      <c r="AA38" s="28"/>
      <c r="AB38" s="28"/>
      <c r="AC38" s="28"/>
      <c r="AD38" s="28"/>
      <c r="AE38" s="28"/>
      <c r="AF38" s="28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0.95" customHeight="1">
      <c r="A39">
        <v>33</v>
      </c>
      <c r="B39" s="1">
        <f t="shared" si="3"/>
        <v>1914</v>
      </c>
      <c r="C39" s="31">
        <f t="shared" si="0"/>
        <v>0.66</v>
      </c>
      <c r="D39" s="31">
        <f t="shared" si="4"/>
        <v>0.43560000000000004</v>
      </c>
      <c r="E39" s="31">
        <f t="shared" si="5"/>
        <v>0.28749600000000003</v>
      </c>
      <c r="F39" s="4"/>
      <c r="G39" s="6">
        <v>33</v>
      </c>
      <c r="H39" s="1">
        <f t="shared" si="6"/>
        <v>0</v>
      </c>
      <c r="I39" s="1">
        <f t="shared" si="1"/>
        <v>26.400000000000002</v>
      </c>
      <c r="J39" s="1">
        <f t="shared" si="1"/>
        <v>52.800000000000004</v>
      </c>
      <c r="K39" s="1">
        <f t="shared" si="1"/>
        <v>79.2</v>
      </c>
      <c r="L39" s="1">
        <f t="shared" si="1"/>
        <v>105.60000000000001</v>
      </c>
      <c r="M39" s="1">
        <f t="shared" si="1"/>
        <v>132</v>
      </c>
      <c r="N39" s="1">
        <f t="shared" si="1"/>
        <v>158.4</v>
      </c>
      <c r="O39" s="1">
        <f t="shared" si="1"/>
        <v>184.8</v>
      </c>
      <c r="P39" s="1">
        <f t="shared" si="11"/>
        <v>14.461920000000003</v>
      </c>
      <c r="Q39" s="1">
        <f t="shared" si="11"/>
        <v>14.331240000000001</v>
      </c>
      <c r="R39" s="1">
        <f t="shared" si="11"/>
        <v>14.200560000000001</v>
      </c>
      <c r="S39" s="1">
        <f t="shared" si="11"/>
        <v>13.939200000000001</v>
      </c>
      <c r="T39" s="1">
        <f t="shared" si="11"/>
        <v>13.634280000000002</v>
      </c>
      <c r="U39" s="1">
        <f t="shared" si="11"/>
        <v>13.02444</v>
      </c>
      <c r="V39" s="1">
        <f t="shared" si="11"/>
        <v>12.196800000000001</v>
      </c>
      <c r="W39" s="1">
        <f t="shared" si="8"/>
        <v>11.151360000000002</v>
      </c>
      <c r="X39" s="1"/>
      <c r="Y39" s="27"/>
      <c r="Z39" s="28"/>
      <c r="AA39" s="28"/>
      <c r="AB39" s="28"/>
      <c r="AC39" s="28"/>
      <c r="AD39" s="28"/>
      <c r="AE39" s="28"/>
      <c r="AF39" s="28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0.95" customHeight="1">
      <c r="A40">
        <v>32</v>
      </c>
      <c r="B40" s="1">
        <f t="shared" si="3"/>
        <v>1856</v>
      </c>
      <c r="C40" s="31">
        <f t="shared" si="0"/>
        <v>0.64</v>
      </c>
      <c r="D40" s="31">
        <f t="shared" si="4"/>
        <v>0.40960000000000002</v>
      </c>
      <c r="E40" s="31">
        <f t="shared" si="5"/>
        <v>0.26214400000000004</v>
      </c>
      <c r="F40" s="4"/>
      <c r="G40" s="6">
        <v>32</v>
      </c>
      <c r="H40" s="1">
        <f t="shared" si="6"/>
        <v>0</v>
      </c>
      <c r="I40" s="1">
        <f t="shared" si="1"/>
        <v>25.6</v>
      </c>
      <c r="J40" s="1">
        <f t="shared" si="1"/>
        <v>51.2</v>
      </c>
      <c r="K40" s="1">
        <f t="shared" si="1"/>
        <v>76.8</v>
      </c>
      <c r="L40" s="1">
        <f t="shared" si="1"/>
        <v>102.4</v>
      </c>
      <c r="M40" s="1">
        <f t="shared" si="1"/>
        <v>128</v>
      </c>
      <c r="N40" s="1">
        <f t="shared" si="1"/>
        <v>153.6</v>
      </c>
      <c r="O40" s="1">
        <f t="shared" si="1"/>
        <v>179.20000000000002</v>
      </c>
      <c r="P40" s="1">
        <f t="shared" si="11"/>
        <v>13.598720000000002</v>
      </c>
      <c r="Q40" s="1">
        <f t="shared" si="11"/>
        <v>13.47584</v>
      </c>
      <c r="R40" s="1">
        <f t="shared" si="11"/>
        <v>13.352960000000001</v>
      </c>
      <c r="S40" s="1">
        <f t="shared" si="11"/>
        <v>13.107200000000001</v>
      </c>
      <c r="T40" s="1">
        <f t="shared" si="11"/>
        <v>12.820480000000002</v>
      </c>
      <c r="U40" s="1">
        <f t="shared" si="11"/>
        <v>12.24704</v>
      </c>
      <c r="V40" s="1">
        <f t="shared" si="11"/>
        <v>11.4688</v>
      </c>
      <c r="W40" s="1">
        <f t="shared" si="8"/>
        <v>10.485760000000001</v>
      </c>
      <c r="X40" s="1"/>
      <c r="Y40" s="27"/>
      <c r="Z40" s="28"/>
      <c r="AA40" s="28"/>
      <c r="AB40" s="28"/>
      <c r="AC40" s="28"/>
      <c r="AD40" s="28"/>
      <c r="AE40" s="28"/>
      <c r="AF40" s="28"/>
      <c r="AH40" s="1"/>
      <c r="AI40" s="1"/>
      <c r="AJ40" s="1"/>
      <c r="AK40" s="1"/>
      <c r="AL40" s="1"/>
      <c r="AM40" s="1"/>
      <c r="AN40" s="1"/>
      <c r="AO40" s="1"/>
      <c r="AP40" s="1"/>
    </row>
    <row r="41" spans="1:42" ht="0.95" customHeight="1">
      <c r="A41">
        <v>31</v>
      </c>
      <c r="B41" s="1">
        <f t="shared" si="3"/>
        <v>1798</v>
      </c>
      <c r="C41" s="31">
        <f t="shared" si="0"/>
        <v>0.62</v>
      </c>
      <c r="D41" s="31">
        <f t="shared" si="4"/>
        <v>0.38440000000000002</v>
      </c>
      <c r="E41" s="31">
        <f t="shared" si="5"/>
        <v>0.23832800000000001</v>
      </c>
      <c r="F41" s="4"/>
      <c r="G41" s="6">
        <v>31</v>
      </c>
      <c r="H41" s="1">
        <f t="shared" si="6"/>
        <v>0</v>
      </c>
      <c r="I41" s="1">
        <f t="shared" si="1"/>
        <v>24.8</v>
      </c>
      <c r="J41" s="1">
        <f t="shared" si="1"/>
        <v>49.6</v>
      </c>
      <c r="K41" s="1">
        <f t="shared" si="1"/>
        <v>74.400000000000006</v>
      </c>
      <c r="L41" s="1">
        <f t="shared" si="1"/>
        <v>99.2</v>
      </c>
      <c r="M41" s="1">
        <f t="shared" si="1"/>
        <v>124</v>
      </c>
      <c r="N41" s="1">
        <f t="shared" si="1"/>
        <v>148.80000000000001</v>
      </c>
      <c r="O41" s="1">
        <f t="shared" si="1"/>
        <v>173.6</v>
      </c>
      <c r="P41" s="1">
        <f t="shared" si="11"/>
        <v>12.762080000000001</v>
      </c>
      <c r="Q41" s="1">
        <f t="shared" si="11"/>
        <v>12.64676</v>
      </c>
      <c r="R41" s="1">
        <f t="shared" si="11"/>
        <v>12.531440000000002</v>
      </c>
      <c r="S41" s="1">
        <f t="shared" si="11"/>
        <v>12.300800000000001</v>
      </c>
      <c r="T41" s="1">
        <f t="shared" si="11"/>
        <v>12.031720000000002</v>
      </c>
      <c r="U41" s="1">
        <f t="shared" si="11"/>
        <v>11.49356</v>
      </c>
      <c r="V41" s="1">
        <f t="shared" si="11"/>
        <v>10.763200000000001</v>
      </c>
      <c r="W41" s="1">
        <f t="shared" si="8"/>
        <v>9.8406400000000005</v>
      </c>
      <c r="X41" s="1"/>
      <c r="Y41" s="27"/>
      <c r="Z41" s="28"/>
      <c r="AA41" s="28"/>
      <c r="AB41" s="28"/>
      <c r="AC41" s="28"/>
      <c r="AD41" s="28"/>
      <c r="AE41" s="28"/>
      <c r="AF41" s="28"/>
      <c r="AH41" s="1"/>
      <c r="AI41" s="1"/>
      <c r="AJ41" s="1"/>
      <c r="AK41" s="1"/>
      <c r="AL41" s="1"/>
      <c r="AM41" s="1"/>
      <c r="AN41" s="1"/>
      <c r="AO41" s="1"/>
      <c r="AP41" s="1"/>
    </row>
    <row r="42" spans="1:42" ht="0.95" customHeight="1">
      <c r="A42">
        <v>30</v>
      </c>
      <c r="B42" s="1">
        <f t="shared" si="3"/>
        <v>1740</v>
      </c>
      <c r="C42" s="31">
        <f t="shared" si="0"/>
        <v>0.6</v>
      </c>
      <c r="D42" s="31">
        <f t="shared" si="4"/>
        <v>0.36</v>
      </c>
      <c r="E42" s="31">
        <f t="shared" si="5"/>
        <v>0.216</v>
      </c>
      <c r="F42" s="4"/>
      <c r="G42" s="6">
        <v>30</v>
      </c>
      <c r="H42" s="1">
        <f t="shared" si="6"/>
        <v>0</v>
      </c>
      <c r="I42" s="1">
        <f t="shared" si="1"/>
        <v>24</v>
      </c>
      <c r="J42" s="1">
        <f t="shared" si="1"/>
        <v>48</v>
      </c>
      <c r="K42" s="1">
        <f t="shared" si="1"/>
        <v>72</v>
      </c>
      <c r="L42" s="1">
        <f t="shared" si="1"/>
        <v>96</v>
      </c>
      <c r="M42" s="1">
        <f t="shared" si="1"/>
        <v>120</v>
      </c>
      <c r="N42" s="1">
        <f t="shared" si="1"/>
        <v>144</v>
      </c>
      <c r="O42" s="1">
        <f t="shared" si="1"/>
        <v>168</v>
      </c>
      <c r="P42" s="1">
        <f t="shared" si="11"/>
        <v>11.952</v>
      </c>
      <c r="Q42" s="1">
        <f t="shared" si="11"/>
        <v>11.843999999999999</v>
      </c>
      <c r="R42" s="1">
        <f t="shared" si="11"/>
        <v>11.736000000000001</v>
      </c>
      <c r="S42" s="1">
        <f t="shared" si="11"/>
        <v>11.52</v>
      </c>
      <c r="T42" s="1">
        <f t="shared" si="11"/>
        <v>11.268000000000001</v>
      </c>
      <c r="U42" s="1">
        <f t="shared" si="11"/>
        <v>10.763999999999999</v>
      </c>
      <c r="V42" s="1">
        <f t="shared" si="11"/>
        <v>10.08</v>
      </c>
      <c r="W42" s="1">
        <f t="shared" si="8"/>
        <v>9.2159999999999993</v>
      </c>
      <c r="X42" s="1"/>
      <c r="Y42" s="26">
        <f>Y25*E42</f>
        <v>0</v>
      </c>
      <c r="Z42" s="26">
        <f>Z25*E42</f>
        <v>2.5704000000000002</v>
      </c>
      <c r="AA42" s="26">
        <f>AA25*E42</f>
        <v>3.0455999999999999</v>
      </c>
      <c r="AB42" s="26">
        <f>AB25*E42</f>
        <v>3.4991999999999996</v>
      </c>
      <c r="AC42" s="26">
        <f>AC25*E42</f>
        <v>3.9311999999999996</v>
      </c>
      <c r="AD42" s="26">
        <f>AD25*E42</f>
        <v>4.4279999999999999</v>
      </c>
      <c r="AE42" s="26">
        <f>AE25*E42</f>
        <v>4.9248000000000003</v>
      </c>
      <c r="AF42" s="26">
        <f>AF25*E42</f>
        <v>5.5296000000000003</v>
      </c>
      <c r="AH42" s="1">
        <f>(P22*D42)/2.31</f>
        <v>5.174025974025974</v>
      </c>
      <c r="AI42" s="1">
        <f>(Q22*D42)/2.31</f>
        <v>5.127272727272727</v>
      </c>
      <c r="AJ42" s="1">
        <f>(R22*D42)/2.31</f>
        <v>5.0805194805194809</v>
      </c>
      <c r="AK42" s="1">
        <f>(S22*D42)/2.31</f>
        <v>4.9870129870129869</v>
      </c>
      <c r="AL42" s="1">
        <f>(T22*D42)/2.31</f>
        <v>4.8779220779220784</v>
      </c>
      <c r="AM42" s="1">
        <f>(U22*D42)/2.31</f>
        <v>4.6597402597402597</v>
      </c>
      <c r="AN42" s="1">
        <f>(V22*D42)/2.31</f>
        <v>4.3636363636363633</v>
      </c>
      <c r="AO42" s="1">
        <f>(W22*D42)/2.31</f>
        <v>3.9896103896103892</v>
      </c>
      <c r="AP42" s="1"/>
    </row>
    <row r="43" spans="1:42" ht="0.95" customHeight="1">
      <c r="A43">
        <v>29</v>
      </c>
      <c r="B43" s="1">
        <f t="shared" si="3"/>
        <v>1681.9999999999998</v>
      </c>
      <c r="C43" s="31">
        <f t="shared" si="0"/>
        <v>0.57999999999999996</v>
      </c>
      <c r="D43" s="31">
        <f t="shared" si="4"/>
        <v>0.33639999999999998</v>
      </c>
      <c r="E43" s="31">
        <f t="shared" si="5"/>
        <v>0.19511199999999998</v>
      </c>
      <c r="F43" s="4"/>
      <c r="G43" s="6">
        <v>29</v>
      </c>
      <c r="H43" s="1">
        <f t="shared" si="6"/>
        <v>0</v>
      </c>
      <c r="I43" s="1">
        <f t="shared" si="1"/>
        <v>23.2</v>
      </c>
      <c r="J43" s="1">
        <f t="shared" si="1"/>
        <v>46.4</v>
      </c>
      <c r="K43" s="1">
        <f t="shared" si="1"/>
        <v>69.599999999999994</v>
      </c>
      <c r="L43" s="1">
        <f t="shared" si="1"/>
        <v>92.8</v>
      </c>
      <c r="M43" s="1">
        <f t="shared" si="1"/>
        <v>115.99999999999999</v>
      </c>
      <c r="N43" s="1">
        <f t="shared" si="1"/>
        <v>139.19999999999999</v>
      </c>
      <c r="O43" s="1">
        <f t="shared" si="1"/>
        <v>162.39999999999998</v>
      </c>
      <c r="P43" s="1">
        <f t="shared" si="11"/>
        <v>11.168480000000001</v>
      </c>
      <c r="Q43" s="1">
        <f t="shared" si="11"/>
        <v>11.067559999999999</v>
      </c>
      <c r="R43" s="1">
        <f t="shared" si="11"/>
        <v>10.96664</v>
      </c>
      <c r="S43" s="1">
        <f t="shared" si="11"/>
        <v>10.764799999999999</v>
      </c>
      <c r="T43" s="1">
        <f t="shared" si="11"/>
        <v>10.52932</v>
      </c>
      <c r="U43" s="1">
        <f t="shared" si="11"/>
        <v>10.058359999999999</v>
      </c>
      <c r="V43" s="1">
        <f t="shared" si="11"/>
        <v>9.4192</v>
      </c>
      <c r="W43" s="1">
        <f t="shared" si="8"/>
        <v>8.6118399999999991</v>
      </c>
      <c r="X43" s="1"/>
      <c r="Y43" s="27"/>
      <c r="Z43" s="28"/>
      <c r="AA43" s="28"/>
      <c r="AB43" s="28"/>
      <c r="AC43" s="28"/>
      <c r="AD43" s="28"/>
      <c r="AE43" s="28"/>
      <c r="AF43" s="28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0.95" customHeight="1">
      <c r="A44">
        <v>28</v>
      </c>
      <c r="B44" s="1">
        <f t="shared" si="3"/>
        <v>1624.0000000000002</v>
      </c>
      <c r="C44" s="31">
        <f t="shared" si="0"/>
        <v>0.56000000000000005</v>
      </c>
      <c r="D44" s="31">
        <f t="shared" si="4"/>
        <v>0.31360000000000005</v>
      </c>
      <c r="E44" s="31">
        <f t="shared" si="5"/>
        <v>0.17561600000000005</v>
      </c>
      <c r="F44" s="4"/>
      <c r="G44" s="6">
        <v>28</v>
      </c>
      <c r="H44" s="1">
        <f t="shared" si="6"/>
        <v>0</v>
      </c>
      <c r="I44" s="1">
        <f t="shared" si="1"/>
        <v>22.400000000000002</v>
      </c>
      <c r="J44" s="1">
        <f t="shared" si="1"/>
        <v>44.800000000000004</v>
      </c>
      <c r="K44" s="1">
        <f t="shared" si="1"/>
        <v>67.2</v>
      </c>
      <c r="L44" s="1">
        <f t="shared" si="1"/>
        <v>89.600000000000009</v>
      </c>
      <c r="M44" s="1">
        <f t="shared" si="1"/>
        <v>112.00000000000001</v>
      </c>
      <c r="N44" s="1">
        <f t="shared" si="1"/>
        <v>134.4</v>
      </c>
      <c r="O44" s="1">
        <f t="shared" si="1"/>
        <v>156.80000000000001</v>
      </c>
      <c r="P44" s="1">
        <f t="shared" ref="P44:V52" si="12">P$22*$D44</f>
        <v>10.411520000000003</v>
      </c>
      <c r="Q44" s="1">
        <f t="shared" si="12"/>
        <v>10.317440000000001</v>
      </c>
      <c r="R44" s="1">
        <f t="shared" si="12"/>
        <v>10.223360000000001</v>
      </c>
      <c r="S44" s="1">
        <f t="shared" si="12"/>
        <v>10.035200000000001</v>
      </c>
      <c r="T44" s="1">
        <f t="shared" si="12"/>
        <v>9.8156800000000022</v>
      </c>
      <c r="U44" s="1">
        <f t="shared" si="12"/>
        <v>9.3766400000000001</v>
      </c>
      <c r="V44" s="1">
        <f t="shared" si="12"/>
        <v>8.780800000000001</v>
      </c>
      <c r="W44" s="1">
        <f t="shared" si="8"/>
        <v>8.0281600000000015</v>
      </c>
      <c r="X44" s="1"/>
      <c r="Y44" s="27"/>
      <c r="Z44" s="28"/>
      <c r="AA44" s="28"/>
      <c r="AB44" s="28"/>
      <c r="AC44" s="28"/>
      <c r="AD44" s="28"/>
      <c r="AE44" s="28"/>
      <c r="AF44" s="28"/>
      <c r="AH44" s="1"/>
      <c r="AI44" s="1"/>
      <c r="AJ44" s="1"/>
      <c r="AK44" s="1"/>
      <c r="AL44" s="1"/>
      <c r="AM44" s="1"/>
      <c r="AN44" s="1"/>
      <c r="AO44" s="1"/>
      <c r="AP44" s="1"/>
    </row>
    <row r="45" spans="1:42" ht="0.95" customHeight="1">
      <c r="A45">
        <v>27</v>
      </c>
      <c r="B45" s="1">
        <f t="shared" si="3"/>
        <v>1566</v>
      </c>
      <c r="C45" s="31">
        <f t="shared" si="0"/>
        <v>0.54</v>
      </c>
      <c r="D45" s="31">
        <f t="shared" si="4"/>
        <v>0.29160000000000003</v>
      </c>
      <c r="E45" s="31">
        <f t="shared" si="5"/>
        <v>0.15746400000000002</v>
      </c>
      <c r="F45" s="4"/>
      <c r="G45" s="6">
        <v>27</v>
      </c>
      <c r="H45" s="1">
        <f t="shared" si="6"/>
        <v>0</v>
      </c>
      <c r="I45" s="1">
        <f t="shared" si="1"/>
        <v>21.6</v>
      </c>
      <c r="J45" s="1">
        <f t="shared" si="1"/>
        <v>43.2</v>
      </c>
      <c r="K45" s="1">
        <f t="shared" si="1"/>
        <v>64.800000000000011</v>
      </c>
      <c r="L45" s="1">
        <f t="shared" si="1"/>
        <v>86.4</v>
      </c>
      <c r="M45" s="1">
        <f t="shared" si="1"/>
        <v>108</v>
      </c>
      <c r="N45" s="1">
        <f t="shared" si="1"/>
        <v>129.60000000000002</v>
      </c>
      <c r="O45" s="1">
        <f t="shared" si="1"/>
        <v>151.20000000000002</v>
      </c>
      <c r="P45" s="1">
        <f t="shared" si="12"/>
        <v>9.6811200000000017</v>
      </c>
      <c r="Q45" s="1">
        <f t="shared" si="12"/>
        <v>9.5936400000000006</v>
      </c>
      <c r="R45" s="1">
        <f t="shared" si="12"/>
        <v>9.5061600000000013</v>
      </c>
      <c r="S45" s="1">
        <f t="shared" si="12"/>
        <v>9.3312000000000008</v>
      </c>
      <c r="T45" s="1">
        <f t="shared" si="12"/>
        <v>9.1270800000000012</v>
      </c>
      <c r="U45" s="1">
        <f t="shared" si="12"/>
        <v>8.7188400000000001</v>
      </c>
      <c r="V45" s="1">
        <f t="shared" si="12"/>
        <v>8.1648000000000014</v>
      </c>
      <c r="W45" s="1">
        <f t="shared" si="8"/>
        <v>7.4649600000000014</v>
      </c>
      <c r="X45" s="1"/>
      <c r="Y45" s="27"/>
      <c r="Z45" s="28"/>
      <c r="AA45" s="28"/>
      <c r="AB45" s="28"/>
      <c r="AC45" s="28"/>
      <c r="AD45" s="28"/>
      <c r="AE45" s="28"/>
      <c r="AF45" s="28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0.95" customHeight="1">
      <c r="A46">
        <v>26</v>
      </c>
      <c r="B46" s="1">
        <f t="shared" si="3"/>
        <v>1508</v>
      </c>
      <c r="C46" s="31">
        <f t="shared" si="0"/>
        <v>0.52</v>
      </c>
      <c r="D46" s="31">
        <f t="shared" si="4"/>
        <v>0.27040000000000003</v>
      </c>
      <c r="E46" s="31">
        <f t="shared" si="5"/>
        <v>0.14060800000000001</v>
      </c>
      <c r="F46" s="4"/>
      <c r="G46" s="6">
        <v>26</v>
      </c>
      <c r="H46" s="1">
        <f t="shared" si="6"/>
        <v>0</v>
      </c>
      <c r="I46" s="1">
        <f t="shared" si="1"/>
        <v>20.8</v>
      </c>
      <c r="J46" s="1">
        <f t="shared" si="1"/>
        <v>41.6</v>
      </c>
      <c r="K46" s="1">
        <f t="shared" si="1"/>
        <v>62.400000000000006</v>
      </c>
      <c r="L46" s="1">
        <f t="shared" si="1"/>
        <v>83.2</v>
      </c>
      <c r="M46" s="1">
        <f t="shared" si="1"/>
        <v>104</v>
      </c>
      <c r="N46" s="1">
        <f t="shared" si="1"/>
        <v>124.80000000000001</v>
      </c>
      <c r="O46" s="1">
        <f t="shared" si="1"/>
        <v>145.6</v>
      </c>
      <c r="P46" s="1">
        <f t="shared" si="12"/>
        <v>8.9772800000000021</v>
      </c>
      <c r="Q46" s="1">
        <f t="shared" si="12"/>
        <v>8.8961600000000001</v>
      </c>
      <c r="R46" s="1">
        <f t="shared" si="12"/>
        <v>8.8150400000000015</v>
      </c>
      <c r="S46" s="1">
        <f t="shared" si="12"/>
        <v>8.6528000000000009</v>
      </c>
      <c r="T46" s="1">
        <f t="shared" si="12"/>
        <v>8.4635200000000008</v>
      </c>
      <c r="U46" s="1">
        <f t="shared" si="12"/>
        <v>8.0849600000000006</v>
      </c>
      <c r="V46" s="1">
        <f t="shared" si="12"/>
        <v>7.571200000000001</v>
      </c>
      <c r="W46" s="1">
        <f t="shared" si="8"/>
        <v>6.9222400000000013</v>
      </c>
      <c r="X46" s="1"/>
      <c r="Y46" s="27"/>
      <c r="Z46" s="28"/>
      <c r="AA46" s="28"/>
      <c r="AB46" s="28"/>
      <c r="AC46" s="28"/>
      <c r="AD46" s="28"/>
      <c r="AE46" s="28"/>
      <c r="AF46" s="28"/>
      <c r="AH46" s="1"/>
      <c r="AI46" s="1"/>
      <c r="AJ46" s="1"/>
      <c r="AK46" s="1"/>
      <c r="AL46" s="1"/>
      <c r="AM46" s="1"/>
      <c r="AN46" s="1"/>
      <c r="AO46" s="1"/>
      <c r="AP46" s="1"/>
    </row>
    <row r="47" spans="1:42" ht="0.95" customHeight="1">
      <c r="A47">
        <v>25</v>
      </c>
      <c r="B47" s="1">
        <f t="shared" si="3"/>
        <v>1450</v>
      </c>
      <c r="C47" s="31">
        <f t="shared" si="0"/>
        <v>0.5</v>
      </c>
      <c r="D47" s="31">
        <f t="shared" si="4"/>
        <v>0.25</v>
      </c>
      <c r="E47" s="31">
        <f t="shared" si="5"/>
        <v>0.125</v>
      </c>
      <c r="F47" s="4"/>
      <c r="G47" s="6">
        <v>25</v>
      </c>
      <c r="H47" s="1">
        <f t="shared" si="6"/>
        <v>0</v>
      </c>
      <c r="I47" s="1">
        <f t="shared" si="1"/>
        <v>20</v>
      </c>
      <c r="J47" s="1">
        <f t="shared" si="1"/>
        <v>40</v>
      </c>
      <c r="K47" s="1">
        <f t="shared" si="1"/>
        <v>60</v>
      </c>
      <c r="L47" s="1">
        <f t="shared" si="1"/>
        <v>80</v>
      </c>
      <c r="M47" s="1">
        <f t="shared" si="1"/>
        <v>100</v>
      </c>
      <c r="N47" s="1">
        <f t="shared" si="1"/>
        <v>120</v>
      </c>
      <c r="O47" s="1">
        <f t="shared" si="1"/>
        <v>140</v>
      </c>
      <c r="P47" s="1">
        <f t="shared" si="12"/>
        <v>8.3000000000000007</v>
      </c>
      <c r="Q47" s="1">
        <f t="shared" si="12"/>
        <v>8.2249999999999996</v>
      </c>
      <c r="R47" s="1">
        <f t="shared" si="12"/>
        <v>8.15</v>
      </c>
      <c r="S47" s="1">
        <f t="shared" si="12"/>
        <v>8</v>
      </c>
      <c r="T47" s="1">
        <f t="shared" si="12"/>
        <v>7.8250000000000002</v>
      </c>
      <c r="U47" s="1">
        <f t="shared" si="12"/>
        <v>7.4749999999999996</v>
      </c>
      <c r="V47" s="1">
        <f t="shared" si="12"/>
        <v>7</v>
      </c>
      <c r="W47" s="1">
        <f t="shared" si="8"/>
        <v>6.4</v>
      </c>
      <c r="X47" s="1"/>
      <c r="Y47" s="26">
        <f>Y25*E47</f>
        <v>0</v>
      </c>
      <c r="Z47" s="26">
        <f>Z25*E47</f>
        <v>1.4875</v>
      </c>
      <c r="AA47" s="26">
        <f>AA25*E47</f>
        <v>1.7625</v>
      </c>
      <c r="AB47" s="26">
        <f>AB25*E47</f>
        <v>2.0249999999999999</v>
      </c>
      <c r="AC47" s="26">
        <f>AC25*E47</f>
        <v>2.2749999999999999</v>
      </c>
      <c r="AD47" s="26">
        <f>AD25*E47</f>
        <v>2.5625</v>
      </c>
      <c r="AE47" s="26">
        <f>AE25*E47</f>
        <v>2.85</v>
      </c>
      <c r="AF47" s="26">
        <f>AF25*E47</f>
        <v>3.2</v>
      </c>
      <c r="AH47" s="1">
        <f>(P22*D47)/2.31</f>
        <v>3.5930735930735933</v>
      </c>
      <c r="AI47" s="1">
        <f>(Q22*D47)/2.31</f>
        <v>3.5606060606060606</v>
      </c>
      <c r="AJ47" s="1">
        <f>(R22*D47)/2.31</f>
        <v>3.5281385281385282</v>
      </c>
      <c r="AK47" s="1">
        <f>(S22*D47)/2.31</f>
        <v>3.4632034632034632</v>
      </c>
      <c r="AL47" s="1">
        <f>(T22*D47)/2.31</f>
        <v>3.3874458874458875</v>
      </c>
      <c r="AM47" s="1">
        <f>(U22*D47)/2.31</f>
        <v>3.2359307359307357</v>
      </c>
      <c r="AN47" s="1">
        <f>(V22*D47)/2.31</f>
        <v>3.0303030303030303</v>
      </c>
      <c r="AO47" s="1">
        <f>(W22*D47)/2.31</f>
        <v>2.7705627705627704</v>
      </c>
      <c r="AP47" s="1"/>
    </row>
    <row r="48" spans="1:42" ht="0.95" customHeight="1">
      <c r="A48">
        <v>24</v>
      </c>
      <c r="B48" s="1">
        <f t="shared" si="3"/>
        <v>1392</v>
      </c>
      <c r="C48" s="31">
        <f t="shared" si="0"/>
        <v>0.48</v>
      </c>
      <c r="D48" s="31">
        <f t="shared" si="4"/>
        <v>0.23039999999999999</v>
      </c>
      <c r="E48" s="31">
        <f t="shared" si="5"/>
        <v>0.110592</v>
      </c>
      <c r="F48" s="4"/>
      <c r="G48" s="6">
        <v>24</v>
      </c>
      <c r="H48" s="1">
        <f t="shared" si="6"/>
        <v>0</v>
      </c>
      <c r="I48" s="1">
        <f t="shared" si="1"/>
        <v>19.2</v>
      </c>
      <c r="J48" s="1">
        <f t="shared" si="1"/>
        <v>38.4</v>
      </c>
      <c r="K48" s="1">
        <f t="shared" si="1"/>
        <v>57.599999999999994</v>
      </c>
      <c r="L48" s="1">
        <f t="shared" si="1"/>
        <v>76.8</v>
      </c>
      <c r="M48" s="1">
        <f t="shared" si="1"/>
        <v>96</v>
      </c>
      <c r="N48" s="1">
        <f t="shared" si="1"/>
        <v>115.19999999999999</v>
      </c>
      <c r="O48" s="1">
        <f t="shared" si="1"/>
        <v>134.4</v>
      </c>
      <c r="P48" s="1">
        <f t="shared" si="12"/>
        <v>7.6492800000000001</v>
      </c>
      <c r="Q48" s="1">
        <f t="shared" si="12"/>
        <v>7.5801599999999993</v>
      </c>
      <c r="R48" s="1">
        <f t="shared" si="12"/>
        <v>7.5110400000000004</v>
      </c>
      <c r="S48" s="1">
        <f t="shared" si="12"/>
        <v>7.3727999999999998</v>
      </c>
      <c r="T48" s="1">
        <f t="shared" si="12"/>
        <v>7.2115200000000002</v>
      </c>
      <c r="U48" s="1">
        <f t="shared" si="12"/>
        <v>6.8889599999999991</v>
      </c>
      <c r="V48" s="1">
        <f t="shared" si="12"/>
        <v>6.4512</v>
      </c>
      <c r="W48" s="1">
        <f t="shared" si="8"/>
        <v>5.8982400000000004</v>
      </c>
      <c r="X48" s="1"/>
      <c r="Y48" s="27"/>
      <c r="Z48" s="28"/>
      <c r="AA48" s="28"/>
      <c r="AB48" s="28"/>
      <c r="AC48" s="28"/>
      <c r="AD48" s="28"/>
      <c r="AE48" s="28"/>
      <c r="AF48" s="28"/>
      <c r="AH48" s="1"/>
      <c r="AI48" s="1"/>
      <c r="AJ48" s="1"/>
      <c r="AK48" s="1"/>
      <c r="AL48" s="1"/>
      <c r="AM48" s="1"/>
      <c r="AN48" s="1"/>
      <c r="AO48" s="1"/>
      <c r="AP48" s="1"/>
    </row>
    <row r="49" spans="1:42" ht="0.95" customHeight="1">
      <c r="A49">
        <v>23</v>
      </c>
      <c r="B49" s="1">
        <f t="shared" si="3"/>
        <v>1334</v>
      </c>
      <c r="C49" s="31">
        <f t="shared" si="0"/>
        <v>0.46</v>
      </c>
      <c r="D49" s="31">
        <f t="shared" si="4"/>
        <v>0.21160000000000001</v>
      </c>
      <c r="E49" s="31">
        <f t="shared" si="5"/>
        <v>9.7336000000000006E-2</v>
      </c>
      <c r="F49" s="4"/>
      <c r="G49" s="6">
        <v>23</v>
      </c>
      <c r="H49" s="1">
        <f t="shared" si="6"/>
        <v>0</v>
      </c>
      <c r="I49" s="1">
        <f t="shared" si="1"/>
        <v>18.400000000000002</v>
      </c>
      <c r="J49" s="1">
        <f t="shared" si="1"/>
        <v>36.800000000000004</v>
      </c>
      <c r="K49" s="1">
        <f t="shared" si="1"/>
        <v>55.2</v>
      </c>
      <c r="L49" s="1">
        <f t="shared" si="1"/>
        <v>73.600000000000009</v>
      </c>
      <c r="M49" s="1">
        <f t="shared" si="1"/>
        <v>92</v>
      </c>
      <c r="N49" s="1">
        <f t="shared" si="1"/>
        <v>110.4</v>
      </c>
      <c r="O49" s="1">
        <f t="shared" si="1"/>
        <v>128.80000000000001</v>
      </c>
      <c r="P49" s="1">
        <f t="shared" si="12"/>
        <v>7.0251200000000011</v>
      </c>
      <c r="Q49" s="1">
        <f t="shared" si="12"/>
        <v>6.9616400000000001</v>
      </c>
      <c r="R49" s="1">
        <f t="shared" si="12"/>
        <v>6.8981600000000007</v>
      </c>
      <c r="S49" s="1">
        <f t="shared" si="12"/>
        <v>6.7712000000000003</v>
      </c>
      <c r="T49" s="1">
        <f t="shared" si="12"/>
        <v>6.6230800000000007</v>
      </c>
      <c r="U49" s="1">
        <f t="shared" si="12"/>
        <v>6.3268399999999998</v>
      </c>
      <c r="V49" s="1">
        <f t="shared" si="12"/>
        <v>5.9248000000000003</v>
      </c>
      <c r="W49" s="1">
        <f t="shared" si="8"/>
        <v>5.4169600000000004</v>
      </c>
      <c r="X49" s="1"/>
      <c r="Y49" s="27"/>
      <c r="Z49" s="28"/>
      <c r="AA49" s="28"/>
      <c r="AB49" s="28"/>
      <c r="AC49" s="28"/>
      <c r="AD49" s="28"/>
      <c r="AE49" s="28"/>
      <c r="AF49" s="28"/>
      <c r="AH49" s="1"/>
      <c r="AI49" s="1"/>
      <c r="AJ49" s="1"/>
      <c r="AK49" s="1"/>
      <c r="AL49" s="1"/>
      <c r="AM49" s="1"/>
      <c r="AN49" s="1"/>
      <c r="AO49" s="1"/>
      <c r="AP49" s="1"/>
    </row>
    <row r="50" spans="1:42" ht="0.95" customHeight="1">
      <c r="A50">
        <v>22</v>
      </c>
      <c r="B50" s="1">
        <f t="shared" si="3"/>
        <v>1276</v>
      </c>
      <c r="C50" s="31">
        <f t="shared" si="0"/>
        <v>0.44</v>
      </c>
      <c r="D50" s="31">
        <f t="shared" si="4"/>
        <v>0.19359999999999999</v>
      </c>
      <c r="E50" s="31">
        <f t="shared" si="5"/>
        <v>8.5183999999999996E-2</v>
      </c>
      <c r="F50" s="4"/>
      <c r="G50" s="6">
        <v>22</v>
      </c>
      <c r="H50" s="1">
        <f t="shared" si="6"/>
        <v>0</v>
      </c>
      <c r="I50" s="1">
        <f t="shared" si="1"/>
        <v>17.600000000000001</v>
      </c>
      <c r="J50" s="1">
        <f t="shared" si="1"/>
        <v>35.200000000000003</v>
      </c>
      <c r="K50" s="1">
        <f t="shared" si="1"/>
        <v>52.8</v>
      </c>
      <c r="L50" s="1">
        <f t="shared" si="1"/>
        <v>70.400000000000006</v>
      </c>
      <c r="M50" s="1">
        <f t="shared" si="1"/>
        <v>88</v>
      </c>
      <c r="N50" s="1">
        <f t="shared" si="1"/>
        <v>105.6</v>
      </c>
      <c r="O50" s="1">
        <f t="shared" si="1"/>
        <v>123.2</v>
      </c>
      <c r="P50" s="1">
        <f t="shared" si="12"/>
        <v>6.4275200000000003</v>
      </c>
      <c r="Q50" s="1">
        <f t="shared" si="12"/>
        <v>6.3694399999999991</v>
      </c>
      <c r="R50" s="1">
        <f t="shared" si="12"/>
        <v>6.3113600000000005</v>
      </c>
      <c r="S50" s="1">
        <f t="shared" si="12"/>
        <v>6.1951999999999998</v>
      </c>
      <c r="T50" s="1">
        <f t="shared" si="12"/>
        <v>6.0596800000000002</v>
      </c>
      <c r="U50" s="1">
        <f t="shared" si="12"/>
        <v>5.7886399999999991</v>
      </c>
      <c r="V50" s="1">
        <f t="shared" si="12"/>
        <v>5.4207999999999998</v>
      </c>
      <c r="W50" s="1">
        <f t="shared" si="8"/>
        <v>4.9561600000000006</v>
      </c>
      <c r="X50" s="1"/>
      <c r="Y50" s="27"/>
      <c r="Z50" s="28"/>
      <c r="AA50" s="28"/>
      <c r="AB50" s="28"/>
      <c r="AC50" s="28"/>
      <c r="AD50" s="28"/>
      <c r="AE50" s="28"/>
      <c r="AF50" s="28"/>
      <c r="AH50" s="1"/>
      <c r="AI50" s="1"/>
      <c r="AJ50" s="1"/>
      <c r="AK50" s="1"/>
      <c r="AL50" s="1"/>
      <c r="AM50" s="1"/>
      <c r="AN50" s="1"/>
      <c r="AO50" s="1"/>
      <c r="AP50" s="1"/>
    </row>
    <row r="51" spans="1:42" ht="0.95" customHeight="1">
      <c r="A51">
        <v>21</v>
      </c>
      <c r="B51" s="1">
        <f t="shared" si="3"/>
        <v>1218</v>
      </c>
      <c r="C51" s="31">
        <f t="shared" si="0"/>
        <v>0.42</v>
      </c>
      <c r="D51" s="31">
        <f t="shared" si="4"/>
        <v>0.17639999999999997</v>
      </c>
      <c r="E51" s="31">
        <f t="shared" si="5"/>
        <v>7.4087999999999987E-2</v>
      </c>
      <c r="F51" s="4"/>
      <c r="G51" s="6">
        <v>21</v>
      </c>
      <c r="H51" s="1">
        <f t="shared" si="6"/>
        <v>0</v>
      </c>
      <c r="I51" s="1">
        <f t="shared" si="1"/>
        <v>16.8</v>
      </c>
      <c r="J51" s="1">
        <f t="shared" si="1"/>
        <v>33.6</v>
      </c>
      <c r="K51" s="1">
        <f t="shared" si="1"/>
        <v>50.4</v>
      </c>
      <c r="L51" s="1">
        <f t="shared" si="1"/>
        <v>67.2</v>
      </c>
      <c r="M51" s="1">
        <f t="shared" si="1"/>
        <v>84</v>
      </c>
      <c r="N51" s="1">
        <f t="shared" si="1"/>
        <v>100.8</v>
      </c>
      <c r="O51" s="1">
        <f t="shared" si="1"/>
        <v>117.6</v>
      </c>
      <c r="P51" s="1">
        <f t="shared" si="12"/>
        <v>5.8564799999999995</v>
      </c>
      <c r="Q51" s="1">
        <f t="shared" si="12"/>
        <v>5.8035599999999992</v>
      </c>
      <c r="R51" s="1">
        <f t="shared" si="12"/>
        <v>5.7506399999999998</v>
      </c>
      <c r="S51" s="1">
        <f t="shared" si="12"/>
        <v>5.6447999999999992</v>
      </c>
      <c r="T51" s="1">
        <f t="shared" si="12"/>
        <v>5.5213199999999993</v>
      </c>
      <c r="U51" s="1">
        <f t="shared" si="12"/>
        <v>5.2743599999999988</v>
      </c>
      <c r="V51" s="1">
        <f t="shared" si="12"/>
        <v>4.9391999999999996</v>
      </c>
      <c r="W51" s="1">
        <f t="shared" si="8"/>
        <v>4.5158399999999999</v>
      </c>
      <c r="X51" s="1"/>
      <c r="Y51" s="27"/>
      <c r="Z51" s="28"/>
      <c r="AA51" s="28"/>
      <c r="AB51" s="28"/>
      <c r="AC51" s="28"/>
      <c r="AD51" s="28"/>
      <c r="AE51" s="28"/>
      <c r="AF51" s="28"/>
      <c r="AH51" s="1"/>
      <c r="AI51" s="1"/>
      <c r="AJ51" s="1"/>
      <c r="AK51" s="1"/>
      <c r="AL51" s="1"/>
      <c r="AM51" s="1"/>
      <c r="AN51" s="1"/>
      <c r="AO51" s="1"/>
      <c r="AP51" s="1"/>
    </row>
    <row r="52" spans="1:42" ht="0.95" customHeight="1">
      <c r="A52">
        <v>20</v>
      </c>
      <c r="B52" s="1">
        <f t="shared" si="3"/>
        <v>1160</v>
      </c>
      <c r="C52" s="31">
        <f t="shared" si="0"/>
        <v>0.4</v>
      </c>
      <c r="D52" s="31">
        <f t="shared" si="4"/>
        <v>0.16000000000000003</v>
      </c>
      <c r="E52" s="31">
        <f t="shared" si="5"/>
        <v>6.4000000000000015E-2</v>
      </c>
      <c r="F52" s="4"/>
      <c r="G52" s="6">
        <v>20</v>
      </c>
      <c r="H52" s="1">
        <f t="shared" si="6"/>
        <v>0</v>
      </c>
      <c r="I52" s="1">
        <f t="shared" si="1"/>
        <v>16</v>
      </c>
      <c r="J52" s="1">
        <f t="shared" si="1"/>
        <v>32</v>
      </c>
      <c r="K52" s="1">
        <f t="shared" si="1"/>
        <v>48</v>
      </c>
      <c r="L52" s="1">
        <f t="shared" si="1"/>
        <v>64</v>
      </c>
      <c r="M52" s="1">
        <f t="shared" si="1"/>
        <v>80</v>
      </c>
      <c r="N52" s="1">
        <f t="shared" si="1"/>
        <v>96</v>
      </c>
      <c r="O52" s="1">
        <f t="shared" si="1"/>
        <v>112</v>
      </c>
      <c r="P52" s="1">
        <f t="shared" si="12"/>
        <v>5.3120000000000012</v>
      </c>
      <c r="Q52" s="1">
        <f t="shared" si="12"/>
        <v>5.2640000000000011</v>
      </c>
      <c r="R52" s="1">
        <f t="shared" si="12"/>
        <v>5.2160000000000011</v>
      </c>
      <c r="S52" s="1">
        <f t="shared" si="12"/>
        <v>5.120000000000001</v>
      </c>
      <c r="T52" s="1">
        <f t="shared" si="12"/>
        <v>5.0080000000000009</v>
      </c>
      <c r="U52" s="1">
        <f t="shared" si="12"/>
        <v>4.7840000000000007</v>
      </c>
      <c r="V52" s="1">
        <f t="shared" si="12"/>
        <v>4.4800000000000004</v>
      </c>
      <c r="W52" s="1">
        <f t="shared" si="8"/>
        <v>4.096000000000001</v>
      </c>
      <c r="X52" s="1"/>
      <c r="Y52" s="26">
        <f>Y25*E52</f>
        <v>0</v>
      </c>
      <c r="Z52" s="26">
        <f>Z25*E52</f>
        <v>0.76160000000000017</v>
      </c>
      <c r="AA52" s="26">
        <f>AA25*E52</f>
        <v>0.9024000000000002</v>
      </c>
      <c r="AB52" s="26">
        <f>AB25*E52</f>
        <v>1.0368000000000002</v>
      </c>
      <c r="AC52" s="26">
        <f>AC25*E52</f>
        <v>1.1648000000000003</v>
      </c>
      <c r="AD52" s="26">
        <f>AD25*E52</f>
        <v>1.3120000000000003</v>
      </c>
      <c r="AE52" s="26">
        <f>AE25*E52</f>
        <v>1.4592000000000005</v>
      </c>
      <c r="AF52" s="26">
        <f>AF25*E52</f>
        <v>1.6384000000000005</v>
      </c>
      <c r="AH52" s="1">
        <f>(P22*D52)/2.31</f>
        <v>2.2995670995671</v>
      </c>
      <c r="AI52" s="1">
        <f>(Q22*D52)/2.31</f>
        <v>2.2787878787878793</v>
      </c>
      <c r="AJ52" s="1">
        <f>(R22*D52)/2.31</f>
        <v>2.2580086580086585</v>
      </c>
      <c r="AK52" s="1">
        <f>(S22*D52)/2.31</f>
        <v>2.2164502164502169</v>
      </c>
      <c r="AL52" s="1">
        <f>(T22*D52)/2.31</f>
        <v>2.1679653679653681</v>
      </c>
      <c r="AM52" s="1">
        <f>(U22*D52)/2.31</f>
        <v>2.0709956709956714</v>
      </c>
      <c r="AN52" s="1">
        <f>(V22*D52)/2.31</f>
        <v>1.9393939393939394</v>
      </c>
      <c r="AO52" s="1">
        <f>(W22*D52)/2.31</f>
        <v>1.7731601731601736</v>
      </c>
      <c r="AP52" s="1"/>
    </row>
    <row r="53" spans="1:42" ht="0.95" customHeight="1">
      <c r="G53" s="6"/>
      <c r="K53" s="1"/>
      <c r="L53" s="1"/>
      <c r="X53" s="1"/>
      <c r="Y53" s="6"/>
    </row>
    <row r="54" spans="1:42" ht="0.95" customHeight="1">
      <c r="G54" s="6"/>
      <c r="I54">
        <v>100</v>
      </c>
      <c r="J54">
        <v>77</v>
      </c>
      <c r="K54" s="1">
        <v>58</v>
      </c>
      <c r="L54" s="1"/>
      <c r="X54" s="1"/>
      <c r="Y54" s="6"/>
    </row>
    <row r="55" spans="1:42" ht="0.95" customHeight="1">
      <c r="G55" s="6"/>
      <c r="K55" s="1"/>
      <c r="L55" s="1"/>
      <c r="X55" s="1"/>
      <c r="Y55" s="6"/>
    </row>
    <row r="56" spans="1:42" ht="0.95" customHeight="1">
      <c r="G56" s="6"/>
      <c r="K56" s="1"/>
      <c r="L56" s="1"/>
      <c r="P56" s="1">
        <f>P22/2.31</f>
        <v>14.372294372294373</v>
      </c>
      <c r="Q56" s="1">
        <f t="shared" ref="Q56:W56" si="13">Q22/2.31</f>
        <v>14.242424242424242</v>
      </c>
      <c r="R56" s="1">
        <f t="shared" si="13"/>
        <v>14.112554112554113</v>
      </c>
      <c r="S56" s="1">
        <f t="shared" si="13"/>
        <v>13.852813852813853</v>
      </c>
      <c r="T56" s="1">
        <f t="shared" si="13"/>
        <v>13.54978354978355</v>
      </c>
      <c r="U56" s="1">
        <f t="shared" si="13"/>
        <v>12.943722943722943</v>
      </c>
      <c r="V56" s="1">
        <f t="shared" si="13"/>
        <v>12.121212121212121</v>
      </c>
      <c r="W56" s="1">
        <f t="shared" si="13"/>
        <v>11.082251082251082</v>
      </c>
      <c r="X56" s="1"/>
      <c r="Y56" s="6"/>
    </row>
    <row r="57" spans="1:42" ht="0.95" customHeight="1">
      <c r="G57" s="6"/>
      <c r="K57" s="1"/>
      <c r="L57" s="1"/>
      <c r="P57" s="1">
        <f>P27/2.31</f>
        <v>11.641558441558443</v>
      </c>
      <c r="Q57" s="1">
        <f t="shared" ref="Q57:W57" si="14">Q27/2.31</f>
        <v>11.536363636363637</v>
      </c>
      <c r="R57" s="1">
        <f t="shared" si="14"/>
        <v>11.431168831168831</v>
      </c>
      <c r="S57" s="1">
        <f t="shared" si="14"/>
        <v>11.220779220779221</v>
      </c>
      <c r="T57" s="1">
        <f t="shared" si="14"/>
        <v>10.975324675324675</v>
      </c>
      <c r="U57" s="1">
        <f t="shared" si="14"/>
        <v>10.484415584415585</v>
      </c>
      <c r="V57" s="1">
        <f t="shared" si="14"/>
        <v>9.8181818181818183</v>
      </c>
      <c r="W57" s="1">
        <f t="shared" si="14"/>
        <v>8.9766233766233778</v>
      </c>
      <c r="X57" s="1"/>
      <c r="Y57" s="6"/>
    </row>
    <row r="58" spans="1:42" ht="0.95" customHeight="1">
      <c r="G58" s="6"/>
      <c r="K58" s="1"/>
      <c r="L58" s="1"/>
      <c r="P58" s="1">
        <f>P32/2.31</f>
        <v>9.1982683982684001</v>
      </c>
      <c r="Q58" s="1">
        <f t="shared" ref="Q58:W58" si="15">Q32/2.31</f>
        <v>9.115151515151517</v>
      </c>
      <c r="R58" s="1">
        <f t="shared" si="15"/>
        <v>9.0320346320346339</v>
      </c>
      <c r="S58" s="1">
        <f t="shared" si="15"/>
        <v>8.8658008658008676</v>
      </c>
      <c r="T58" s="1">
        <f t="shared" si="15"/>
        <v>8.6718614718614724</v>
      </c>
      <c r="U58" s="1">
        <f t="shared" si="15"/>
        <v>8.2839826839826856</v>
      </c>
      <c r="V58" s="1">
        <f t="shared" si="15"/>
        <v>7.7575757575757578</v>
      </c>
      <c r="W58" s="1">
        <f t="shared" si="15"/>
        <v>7.0926406926406944</v>
      </c>
      <c r="X58" s="1"/>
      <c r="Y58" s="1" t="s">
        <v>54</v>
      </c>
      <c r="Z58" s="1"/>
      <c r="AA58" s="1"/>
      <c r="AB58" s="1"/>
      <c r="AC58" s="1"/>
      <c r="AD58" s="1"/>
      <c r="AE58" s="1"/>
      <c r="AF58" s="1"/>
    </row>
    <row r="59" spans="1:42" ht="0.95" customHeight="1">
      <c r="G59" s="6"/>
      <c r="K59" s="1"/>
      <c r="L59" s="1"/>
      <c r="P59" s="1">
        <f>P37/2.31</f>
        <v>7.0424242424242429</v>
      </c>
      <c r="Q59" s="1">
        <f t="shared" ref="Q59:W59" si="16">Q37/2.31</f>
        <v>6.9787878787878777</v>
      </c>
      <c r="R59" s="1">
        <f t="shared" si="16"/>
        <v>6.9151515151515142</v>
      </c>
      <c r="S59" s="1">
        <f t="shared" si="16"/>
        <v>6.7878787878787872</v>
      </c>
      <c r="T59" s="1">
        <f t="shared" si="16"/>
        <v>6.6393939393939387</v>
      </c>
      <c r="U59" s="1">
        <f t="shared" si="16"/>
        <v>6.3424242424242419</v>
      </c>
      <c r="V59" s="1">
        <f t="shared" si="16"/>
        <v>5.9393939393939386</v>
      </c>
      <c r="W59" s="1">
        <f t="shared" si="16"/>
        <v>5.4303030303030297</v>
      </c>
      <c r="X59" s="1"/>
      <c r="Y59" s="6" t="s">
        <v>46</v>
      </c>
      <c r="Z59" s="6" t="s">
        <v>47</v>
      </c>
      <c r="AA59" s="6" t="s">
        <v>48</v>
      </c>
      <c r="AB59" s="6" t="s">
        <v>49</v>
      </c>
      <c r="AC59" s="6" t="s">
        <v>50</v>
      </c>
      <c r="AD59" s="6" t="s">
        <v>51</v>
      </c>
      <c r="AE59" s="6" t="s">
        <v>52</v>
      </c>
      <c r="AF59" s="6" t="s">
        <v>53</v>
      </c>
    </row>
    <row r="60" spans="1:42" ht="0.95" customHeight="1">
      <c r="G60" s="6"/>
      <c r="K60" s="1"/>
      <c r="L60" s="1"/>
      <c r="P60" s="1">
        <f>P42/2.31</f>
        <v>5.174025974025974</v>
      </c>
      <c r="Q60" s="1">
        <f t="shared" ref="Q60:W60" si="17">Q42/2.31</f>
        <v>5.127272727272727</v>
      </c>
      <c r="R60" s="1">
        <f t="shared" si="17"/>
        <v>5.0805194805194809</v>
      </c>
      <c r="S60" s="1">
        <f t="shared" si="17"/>
        <v>4.9870129870129869</v>
      </c>
      <c r="T60" s="1">
        <f t="shared" si="17"/>
        <v>4.8779220779220784</v>
      </c>
      <c r="U60" s="1">
        <f t="shared" si="17"/>
        <v>4.6597402597402597</v>
      </c>
      <c r="V60" s="1">
        <f t="shared" si="17"/>
        <v>4.3636363636363633</v>
      </c>
      <c r="W60" s="1">
        <f t="shared" si="17"/>
        <v>3.9896103896103892</v>
      </c>
      <c r="X60" s="1"/>
      <c r="Y60" s="1">
        <f t="shared" ref="Y60:AF60" si="18">P64/2.31</f>
        <v>6.4935064935064934</v>
      </c>
      <c r="Z60" s="1">
        <f t="shared" si="18"/>
        <v>6.4935064935064934</v>
      </c>
      <c r="AA60" s="1">
        <f t="shared" si="18"/>
        <v>6.9264069264069263</v>
      </c>
      <c r="AB60" s="1">
        <f t="shared" si="18"/>
        <v>7.7922077922077921</v>
      </c>
      <c r="AC60" s="1">
        <f t="shared" si="18"/>
        <v>9.0909090909090899</v>
      </c>
      <c r="AD60" s="1">
        <f t="shared" si="18"/>
        <v>10.822510822510822</v>
      </c>
      <c r="AE60" s="1">
        <f t="shared" si="18"/>
        <v>13.419913419913419</v>
      </c>
      <c r="AF60" s="1">
        <f t="shared" si="18"/>
        <v>0</v>
      </c>
    </row>
    <row r="61" spans="1:42" ht="0.95" customHeight="1">
      <c r="G61" s="6"/>
      <c r="K61" s="1"/>
      <c r="L61" s="1"/>
      <c r="P61" s="1">
        <f>P47/2.31</f>
        <v>3.5930735930735933</v>
      </c>
      <c r="Q61" s="1">
        <f t="shared" ref="Q61:W61" si="19">Q47/2.31</f>
        <v>3.5606060606060606</v>
      </c>
      <c r="R61" s="1">
        <f t="shared" si="19"/>
        <v>3.5281385281385282</v>
      </c>
      <c r="S61" s="1">
        <f t="shared" si="19"/>
        <v>3.4632034632034632</v>
      </c>
      <c r="T61" s="1">
        <f t="shared" si="19"/>
        <v>3.3874458874458875</v>
      </c>
      <c r="U61" s="1">
        <f t="shared" si="19"/>
        <v>3.2359307359307357</v>
      </c>
      <c r="V61" s="1">
        <f t="shared" si="19"/>
        <v>3.0303030303030303</v>
      </c>
      <c r="W61" s="1">
        <f t="shared" si="19"/>
        <v>2.7705627705627704</v>
      </c>
      <c r="X61" s="1"/>
      <c r="Y61" s="6"/>
    </row>
    <row r="62" spans="1:42" ht="0.95" customHeight="1">
      <c r="G62" s="6"/>
      <c r="K62" s="1"/>
      <c r="L62" s="1"/>
      <c r="P62" s="1">
        <f>P52/2.31</f>
        <v>2.2995670995671</v>
      </c>
      <c r="Q62" s="1">
        <f t="shared" ref="Q62:W62" si="20">Q52/2.31</f>
        <v>2.2787878787878793</v>
      </c>
      <c r="R62" s="1">
        <f t="shared" si="20"/>
        <v>2.2580086580086585</v>
      </c>
      <c r="S62" s="1">
        <f t="shared" si="20"/>
        <v>2.2164502164502169</v>
      </c>
      <c r="T62" s="1">
        <f t="shared" si="20"/>
        <v>2.1679653679653681</v>
      </c>
      <c r="U62" s="1">
        <f t="shared" si="20"/>
        <v>2.0709956709956714</v>
      </c>
      <c r="V62" s="1">
        <f t="shared" si="20"/>
        <v>1.9393939393939394</v>
      </c>
      <c r="W62" s="1">
        <f t="shared" si="20"/>
        <v>1.7731601731601736</v>
      </c>
      <c r="X62" s="1"/>
    </row>
    <row r="63" spans="1:42" ht="12.75" customHeight="1">
      <c r="H63" s="2" t="s">
        <v>61</v>
      </c>
      <c r="P63" s="6" t="s">
        <v>24</v>
      </c>
      <c r="Q63" s="6" t="s">
        <v>25</v>
      </c>
      <c r="R63" s="6" t="s">
        <v>26</v>
      </c>
      <c r="S63" s="6" t="s">
        <v>27</v>
      </c>
      <c r="T63" s="6" t="s">
        <v>28</v>
      </c>
      <c r="U63" s="6" t="s">
        <v>29</v>
      </c>
      <c r="V63" s="6" t="s">
        <v>30</v>
      </c>
      <c r="W63" s="6" t="s">
        <v>31</v>
      </c>
      <c r="X63" s="1"/>
    </row>
    <row r="64" spans="1:42">
      <c r="H64" t="s">
        <v>98</v>
      </c>
      <c r="P64" s="25">
        <v>15</v>
      </c>
      <c r="Q64" s="25">
        <v>15</v>
      </c>
      <c r="R64" s="25">
        <v>16</v>
      </c>
      <c r="S64" s="25">
        <v>18</v>
      </c>
      <c r="T64" s="25">
        <v>21</v>
      </c>
      <c r="U64" s="25">
        <v>25</v>
      </c>
      <c r="V64" s="25">
        <v>31</v>
      </c>
      <c r="W64" s="25"/>
    </row>
    <row r="65" spans="2:23" ht="0.95" customHeight="1">
      <c r="B65" s="11" t="s">
        <v>17</v>
      </c>
      <c r="L65" s="1"/>
      <c r="P65" s="1">
        <f>P64/2.31</f>
        <v>6.4935064935064934</v>
      </c>
      <c r="Q65" s="1">
        <f t="shared" ref="Q65:W65" si="21">Q64/2.31</f>
        <v>6.4935064935064934</v>
      </c>
      <c r="R65" s="1">
        <f t="shared" si="21"/>
        <v>6.9264069264069263</v>
      </c>
      <c r="S65" s="1">
        <f t="shared" si="21"/>
        <v>7.7922077922077921</v>
      </c>
      <c r="T65" s="1">
        <f t="shared" si="21"/>
        <v>9.0909090909090899</v>
      </c>
      <c r="U65" s="1">
        <f t="shared" si="21"/>
        <v>10.822510822510822</v>
      </c>
      <c r="V65" s="1">
        <f t="shared" si="21"/>
        <v>13.419913419913419</v>
      </c>
      <c r="W65" s="1">
        <f t="shared" si="21"/>
        <v>0</v>
      </c>
    </row>
    <row r="66" spans="2:23">
      <c r="B66" s="11"/>
      <c r="H66" t="s">
        <v>43</v>
      </c>
      <c r="P66" s="1"/>
      <c r="Q66" s="1"/>
      <c r="R66" s="1"/>
      <c r="S66" s="1"/>
      <c r="T66" s="1"/>
      <c r="U66" s="1"/>
      <c r="V66" s="1"/>
      <c r="W66" s="1"/>
    </row>
    <row r="67" spans="2:23">
      <c r="B67" s="11"/>
      <c r="P67" s="1"/>
      <c r="Q67" s="1"/>
      <c r="R67" s="1"/>
      <c r="S67" s="1"/>
      <c r="T67" s="1"/>
      <c r="U67" s="1"/>
      <c r="V67" s="1"/>
      <c r="W67" s="1"/>
    </row>
    <row r="68" spans="2:23">
      <c r="B68" s="11"/>
      <c r="P68" s="1"/>
      <c r="Q68" s="1"/>
      <c r="R68" s="1"/>
      <c r="S68" s="1"/>
      <c r="T68" s="1"/>
      <c r="U68" s="1"/>
      <c r="V68" s="1"/>
      <c r="W68" s="1"/>
    </row>
    <row r="69" spans="2:23">
      <c r="B69" s="11"/>
      <c r="H69" s="2" t="s">
        <v>100</v>
      </c>
      <c r="L69" s="1"/>
      <c r="P69" s="7" t="s">
        <v>70</v>
      </c>
      <c r="Q69" s="7" t="s">
        <v>71</v>
      </c>
      <c r="R69" s="7" t="s">
        <v>72</v>
      </c>
      <c r="S69" s="7" t="s">
        <v>73</v>
      </c>
      <c r="T69" s="7" t="s">
        <v>74</v>
      </c>
      <c r="U69" s="7" t="s">
        <v>75</v>
      </c>
      <c r="V69" s="7" t="s">
        <v>76</v>
      </c>
      <c r="W69" s="7" t="s">
        <v>77</v>
      </c>
    </row>
    <row r="70" spans="2:23">
      <c r="B70" s="11"/>
      <c r="H70" s="19" t="s">
        <v>99</v>
      </c>
      <c r="P70" s="25"/>
      <c r="Q70" s="25">
        <v>11.9</v>
      </c>
      <c r="R70" s="25">
        <v>14.1</v>
      </c>
      <c r="S70" s="25">
        <v>16.2</v>
      </c>
      <c r="T70" s="25">
        <v>18.2</v>
      </c>
      <c r="U70" s="25">
        <v>20.5</v>
      </c>
      <c r="V70" s="25">
        <v>22.8</v>
      </c>
      <c r="W70" s="25">
        <v>25.6</v>
      </c>
    </row>
    <row r="71" spans="2:23">
      <c r="B71" s="11"/>
      <c r="H71" t="s">
        <v>62</v>
      </c>
      <c r="P71" s="18"/>
      <c r="Q71" s="18"/>
      <c r="R71" s="18"/>
      <c r="S71" s="18"/>
      <c r="T71" s="18"/>
      <c r="U71" s="18"/>
      <c r="V71" s="18"/>
      <c r="W71" s="18"/>
    </row>
    <row r="72" spans="2:23">
      <c r="B72" s="11"/>
      <c r="P72" s="18"/>
      <c r="Q72" s="18"/>
      <c r="R72" s="18"/>
      <c r="S72" s="18"/>
      <c r="T72" s="18"/>
      <c r="U72" s="18"/>
      <c r="V72" s="18"/>
      <c r="W72" s="18"/>
    </row>
    <row r="73" spans="2:23">
      <c r="B73" s="11"/>
      <c r="H73" s="14" t="s">
        <v>63</v>
      </c>
      <c r="L73" s="1"/>
    </row>
    <row r="74" spans="2:23">
      <c r="B74" s="11"/>
      <c r="L74" s="1"/>
    </row>
    <row r="75" spans="2:23">
      <c r="B75" s="11"/>
      <c r="L75" s="1"/>
    </row>
    <row r="76" spans="2:23">
      <c r="B76" s="11"/>
      <c r="L76" s="1"/>
    </row>
    <row r="77" spans="2:23">
      <c r="B77" s="11"/>
      <c r="L77" s="1"/>
    </row>
    <row r="78" spans="2:23">
      <c r="B78" s="11"/>
      <c r="L78" s="1"/>
    </row>
    <row r="79" spans="2:23">
      <c r="I79" s="2"/>
      <c r="L79" s="1"/>
    </row>
    <row r="80" spans="2:23">
      <c r="B80" s="2" t="s">
        <v>5</v>
      </c>
      <c r="I80" s="2" t="s">
        <v>65</v>
      </c>
    </row>
    <row r="81" spans="2:9">
      <c r="B81" s="2"/>
      <c r="I81" s="2"/>
    </row>
    <row r="82" spans="2:9">
      <c r="I82" t="s">
        <v>66</v>
      </c>
    </row>
    <row r="83" spans="2:9">
      <c r="I83" t="s">
        <v>67</v>
      </c>
    </row>
    <row r="84" spans="2:9">
      <c r="I84" s="10"/>
    </row>
    <row r="85" spans="2:9">
      <c r="I85" s="10"/>
    </row>
    <row r="86" spans="2:9">
      <c r="I86" s="10" t="s">
        <v>32</v>
      </c>
    </row>
    <row r="87" spans="2:9">
      <c r="I87" s="10" t="s">
        <v>33</v>
      </c>
    </row>
    <row r="88" spans="2:9">
      <c r="I88" s="10" t="s">
        <v>34</v>
      </c>
    </row>
    <row r="89" spans="2:9">
      <c r="I89" s="10"/>
    </row>
    <row r="90" spans="2:9">
      <c r="I90" s="2" t="s">
        <v>35</v>
      </c>
    </row>
    <row r="91" spans="2:9">
      <c r="I91" s="2"/>
    </row>
    <row r="92" spans="2:9">
      <c r="I92" s="10" t="s">
        <v>95</v>
      </c>
    </row>
    <row r="93" spans="2:9">
      <c r="I93" s="10" t="s">
        <v>81</v>
      </c>
    </row>
    <row r="94" spans="2:9">
      <c r="I94" s="10"/>
    </row>
    <row r="95" spans="2:9">
      <c r="I95" s="2" t="s">
        <v>36</v>
      </c>
    </row>
    <row r="96" spans="2:9">
      <c r="I96" s="10"/>
    </row>
    <row r="97" spans="2:9">
      <c r="B97" t="s">
        <v>18</v>
      </c>
      <c r="I97" t="s">
        <v>68</v>
      </c>
    </row>
    <row r="98" spans="2:9">
      <c r="B98" t="s">
        <v>20</v>
      </c>
      <c r="I98" t="s">
        <v>38</v>
      </c>
    </row>
    <row r="99" spans="2:9">
      <c r="B99" t="s">
        <v>21</v>
      </c>
      <c r="I99" t="s">
        <v>37</v>
      </c>
    </row>
    <row r="100" spans="2:9">
      <c r="B100" t="s">
        <v>22</v>
      </c>
      <c r="I100" t="s">
        <v>69</v>
      </c>
    </row>
    <row r="101" spans="2:9">
      <c r="B101" t="s">
        <v>23</v>
      </c>
      <c r="I101" t="s">
        <v>79</v>
      </c>
    </row>
    <row r="102" spans="2:9">
      <c r="I102" t="s">
        <v>55</v>
      </c>
    </row>
    <row r="103" spans="2:9">
      <c r="I103" t="s">
        <v>57</v>
      </c>
    </row>
    <row r="105" spans="2:9">
      <c r="I105" s="2" t="s">
        <v>39</v>
      </c>
    </row>
    <row r="107" spans="2:9">
      <c r="I107" t="s">
        <v>82</v>
      </c>
    </row>
    <row r="109" spans="2:9">
      <c r="I109" s="2" t="s">
        <v>40</v>
      </c>
    </row>
    <row r="111" spans="2:9">
      <c r="I111" t="s">
        <v>101</v>
      </c>
    </row>
    <row r="112" spans="2:9">
      <c r="I112" t="s">
        <v>83</v>
      </c>
    </row>
    <row r="113" spans="9:15">
      <c r="I113" t="s">
        <v>102</v>
      </c>
    </row>
    <row r="116" spans="9:15">
      <c r="I116" s="2" t="s">
        <v>41</v>
      </c>
    </row>
    <row r="117" spans="9:15">
      <c r="I117" s="2"/>
    </row>
    <row r="118" spans="9:15">
      <c r="I118" s="10" t="s">
        <v>80</v>
      </c>
    </row>
    <row r="119" spans="9:15" s="10" customFormat="1">
      <c r="I119" s="10" t="s">
        <v>84</v>
      </c>
    </row>
    <row r="120" spans="9:15" s="10" customFormat="1"/>
    <row r="121" spans="9:15" s="10" customFormat="1">
      <c r="I121" s="10" t="s">
        <v>58</v>
      </c>
    </row>
    <row r="122" spans="9:15" s="10" customFormat="1">
      <c r="I122" s="10" t="s">
        <v>85</v>
      </c>
    </row>
    <row r="123" spans="9:15" s="10" customFormat="1">
      <c r="I123" s="10" t="s">
        <v>86</v>
      </c>
    </row>
    <row r="124" spans="9:15" s="10" customFormat="1">
      <c r="I124" s="10" t="s">
        <v>87</v>
      </c>
    </row>
    <row r="125" spans="9:15" s="10" customFormat="1"/>
    <row r="126" spans="9:15">
      <c r="I126" s="13" t="s">
        <v>59</v>
      </c>
      <c r="O126" s="13"/>
    </row>
  </sheetData>
  <phoneticPr fontId="0" type="noConversion"/>
  <hyperlinks>
    <hyperlink ref="I126" r:id="rId1"/>
  </hyperlinks>
  <pageMargins left="0.75" right="0.75" top="1" bottom="1" header="0.5" footer="0.5"/>
  <pageSetup orientation="portrait" horizontalDpi="4294967293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VSPA</vt:lpstr>
      <vt:lpstr>VFD Control</vt:lpstr>
      <vt:lpstr>VSPA!Print_Area</vt:lpstr>
    </vt:vector>
  </TitlesOfParts>
  <Company>Sta-Rite Industries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JEvans</dc:creator>
  <cp:lastModifiedBy>Joe Evans</cp:lastModifiedBy>
  <cp:lastPrinted>2002-06-22T20:45:45Z</cp:lastPrinted>
  <dcterms:created xsi:type="dcterms:W3CDTF">2002-06-11T22:04:06Z</dcterms:created>
  <dcterms:modified xsi:type="dcterms:W3CDTF">2012-04-08T23:54:47Z</dcterms:modified>
</cp:coreProperties>
</file>