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35" windowWidth="13275" windowHeight="742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26" i="1"/>
  <c r="C11" s="1"/>
  <c r="D9"/>
  <c r="D8"/>
  <c r="D10"/>
  <c r="D7"/>
  <c r="D6"/>
  <c r="A27" l="1"/>
  <c r="A29" s="1"/>
  <c r="C14" s="1"/>
  <c r="D5"/>
  <c r="C12" l="1"/>
  <c r="D12" s="1"/>
  <c r="A28"/>
  <c r="C13" s="1"/>
  <c r="D13" l="1"/>
</calcChain>
</file>

<file path=xl/sharedStrings.xml><?xml version="1.0" encoding="utf-8"?>
<sst xmlns="http://schemas.openxmlformats.org/spreadsheetml/2006/main" count="21" uniqueCount="17">
  <si>
    <t>convert inches to feet</t>
  </si>
  <si>
    <t>INPUT DATA</t>
  </si>
  <si>
    <t>CALCULATED RESULTS</t>
  </si>
  <si>
    <t>convert seconds to minutes</t>
  </si>
  <si>
    <t>convert PSI to feet</t>
  </si>
  <si>
    <t>convert inches to gal / foot</t>
  </si>
  <si>
    <t>convert to pump down gallons</t>
  </si>
  <si>
    <t>SUBMERSIBLE MOTOR FLOW VELOCITY CALCULATOR</t>
  </si>
  <si>
    <t>Flow (GPM)</t>
  </si>
  <si>
    <r>
      <rPr>
        <sz val="11"/>
        <color rgb="FFFF0000"/>
        <rFont val="Calibri"/>
        <family val="2"/>
        <scheme val="minor"/>
      </rPr>
      <t>D1</t>
    </r>
    <r>
      <rPr>
        <sz val="11"/>
        <color theme="1"/>
        <rFont val="Calibri"/>
        <family val="2"/>
        <scheme val="minor"/>
      </rPr>
      <t xml:space="preserve">  Casing ID (inches)</t>
    </r>
  </si>
  <si>
    <r>
      <rPr>
        <sz val="11"/>
        <color rgb="FF3333FF"/>
        <rFont val="Calibri"/>
        <family val="2"/>
        <scheme val="minor"/>
      </rPr>
      <t>D2</t>
    </r>
    <r>
      <rPr>
        <sz val="11"/>
        <color theme="1"/>
        <rFont val="Calibri"/>
        <family val="2"/>
        <scheme val="minor"/>
      </rPr>
      <t xml:space="preserve">  Motor OD (inches)</t>
    </r>
  </si>
  <si>
    <t>Flow Velocity (ft/sec)</t>
  </si>
  <si>
    <t>Effective Flow Area (sqare inches)</t>
  </si>
  <si>
    <t>Effective Flow ID (inches)</t>
  </si>
  <si>
    <t>Friction Loss (per foot of motor length)</t>
  </si>
  <si>
    <t>Notes:</t>
  </si>
  <si>
    <t>Friction loss is in feet of water &amp; assumes smooth steel (HW=140)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</si>
</sst>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b/>
      <sz val="14"/>
      <color rgb="FF3333FF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3333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2" fontId="0" fillId="0" borderId="0" xfId="0" applyNumberFormat="1"/>
    <xf numFmtId="164" fontId="0" fillId="2" borderId="1" xfId="0" applyNumberFormat="1" applyFill="1" applyBorder="1"/>
    <xf numFmtId="0" fontId="0" fillId="0" borderId="0" xfId="0" applyFill="1" applyBorder="1"/>
    <xf numFmtId="1" fontId="0" fillId="0" borderId="0" xfId="0" applyNumberFormat="1" applyFill="1" applyBorder="1"/>
    <xf numFmtId="164" fontId="0" fillId="0" borderId="0" xfId="0" applyNumberFormat="1" applyFill="1" applyBorder="1"/>
    <xf numFmtId="0" fontId="1" fillId="0" borderId="0" xfId="0" applyFont="1"/>
    <xf numFmtId="0" fontId="0" fillId="0" borderId="0" xfId="0" applyBorder="1"/>
    <xf numFmtId="0" fontId="0" fillId="0" borderId="0" xfId="0" applyFill="1"/>
    <xf numFmtId="2" fontId="0" fillId="0" borderId="0" xfId="0" applyNumberFormat="1" applyFill="1" applyBorder="1"/>
    <xf numFmtId="0" fontId="2" fillId="0" borderId="0" xfId="0" applyFont="1"/>
    <xf numFmtId="164" fontId="0" fillId="0" borderId="2" xfId="0" applyNumberFormat="1" applyFill="1" applyBorder="1"/>
    <xf numFmtId="164" fontId="0" fillId="0" borderId="0" xfId="0" applyNumberFormat="1"/>
    <xf numFmtId="2" fontId="2" fillId="0" borderId="0" xfId="0" applyNumberFormat="1" applyFont="1"/>
    <xf numFmtId="2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3333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6</xdr:row>
      <xdr:rowOff>161925</xdr:rowOff>
    </xdr:from>
    <xdr:ext cx="184731" cy="264560"/>
    <xdr:sp macro="" textlink="">
      <xdr:nvSpPr>
        <xdr:cNvPr id="15" name="TextBox 14"/>
        <xdr:cNvSpPr txBox="1"/>
      </xdr:nvSpPr>
      <xdr:spPr>
        <a:xfrm>
          <a:off x="4486275" y="154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9</xdr:col>
      <xdr:colOff>381000</xdr:colOff>
      <xdr:row>0</xdr:row>
      <xdr:rowOff>38100</xdr:rowOff>
    </xdr:from>
    <xdr:to>
      <xdr:col>12</xdr:col>
      <xdr:colOff>476250</xdr:colOff>
      <xdr:row>3</xdr:row>
      <xdr:rowOff>164831</xdr:rowOff>
    </xdr:to>
    <xdr:pic>
      <xdr:nvPicPr>
        <xdr:cNvPr id="24" name="Picture 23" descr="Logo_PumpTec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57675" y="38100"/>
          <a:ext cx="1924050" cy="745856"/>
        </a:xfrm>
        <a:prstGeom prst="rect">
          <a:avLst/>
        </a:prstGeom>
        <a:noFill/>
      </xdr:spPr>
    </xdr:pic>
    <xdr:clientData/>
  </xdr:twoCellAnchor>
  <xdr:twoCellAnchor>
    <xdr:from>
      <xdr:col>9</xdr:col>
      <xdr:colOff>606716</xdr:colOff>
      <xdr:row>6</xdr:row>
      <xdr:rowOff>161925</xdr:rowOff>
    </xdr:from>
    <xdr:to>
      <xdr:col>10</xdr:col>
      <xdr:colOff>0</xdr:colOff>
      <xdr:row>23</xdr:row>
      <xdr:rowOff>171450</xdr:rowOff>
    </xdr:to>
    <xdr:cxnSp macro="">
      <xdr:nvCxnSpPr>
        <xdr:cNvPr id="6" name="Straight Connector 5"/>
        <xdr:cNvCxnSpPr/>
      </xdr:nvCxnSpPr>
      <xdr:spPr>
        <a:xfrm>
          <a:off x="4483391" y="1352550"/>
          <a:ext cx="2884" cy="3248025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597191</xdr:colOff>
      <xdr:row>6</xdr:row>
      <xdr:rowOff>171450</xdr:rowOff>
    </xdr:from>
    <xdr:to>
      <xdr:col>11</xdr:col>
      <xdr:colOff>600075</xdr:colOff>
      <xdr:row>23</xdr:row>
      <xdr:rowOff>180975</xdr:rowOff>
    </xdr:to>
    <xdr:cxnSp macro="">
      <xdr:nvCxnSpPr>
        <xdr:cNvPr id="9" name="Straight Connector 8"/>
        <xdr:cNvCxnSpPr/>
      </xdr:nvCxnSpPr>
      <xdr:spPr>
        <a:xfrm>
          <a:off x="5693066" y="1362075"/>
          <a:ext cx="2884" cy="3248025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9</xdr:row>
      <xdr:rowOff>142875</xdr:rowOff>
    </xdr:from>
    <xdr:to>
      <xdr:col>11</xdr:col>
      <xdr:colOff>304800</xdr:colOff>
      <xdr:row>20</xdr:row>
      <xdr:rowOff>9525</xdr:rowOff>
    </xdr:to>
    <xdr:sp macro="" textlink="">
      <xdr:nvSpPr>
        <xdr:cNvPr id="10" name="Rectangle 9"/>
        <xdr:cNvSpPr/>
      </xdr:nvSpPr>
      <xdr:spPr>
        <a:xfrm>
          <a:off x="4810125" y="1905000"/>
          <a:ext cx="590550" cy="1962150"/>
        </a:xfrm>
        <a:prstGeom prst="rect">
          <a:avLst/>
        </a:prstGeom>
        <a:solidFill>
          <a:srgbClr val="3333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10</xdr:col>
      <xdr:colOff>28575</xdr:colOff>
      <xdr:row>22</xdr:row>
      <xdr:rowOff>180975</xdr:rowOff>
    </xdr:from>
    <xdr:to>
      <xdr:col>11</xdr:col>
      <xdr:colOff>581025</xdr:colOff>
      <xdr:row>22</xdr:row>
      <xdr:rowOff>180975</xdr:rowOff>
    </xdr:to>
    <xdr:cxnSp macro="">
      <xdr:nvCxnSpPr>
        <xdr:cNvPr id="13" name="Straight Arrow Connector 12"/>
        <xdr:cNvCxnSpPr/>
      </xdr:nvCxnSpPr>
      <xdr:spPr>
        <a:xfrm>
          <a:off x="4514850" y="4419600"/>
          <a:ext cx="1162050" cy="0"/>
        </a:xfrm>
        <a:prstGeom prst="straightConnector1">
          <a:avLst/>
        </a:prstGeom>
        <a:ln w="15875">
          <a:solidFill>
            <a:srgbClr val="FF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342900</xdr:colOff>
      <xdr:row>20</xdr:row>
      <xdr:rowOff>114300</xdr:rowOff>
    </xdr:from>
    <xdr:to>
      <xdr:col>11</xdr:col>
      <xdr:colOff>304800</xdr:colOff>
      <xdr:row>20</xdr:row>
      <xdr:rowOff>114301</xdr:rowOff>
    </xdr:to>
    <xdr:cxnSp macro="">
      <xdr:nvCxnSpPr>
        <xdr:cNvPr id="14" name="Straight Arrow Connector 13"/>
        <xdr:cNvCxnSpPr/>
      </xdr:nvCxnSpPr>
      <xdr:spPr>
        <a:xfrm flipV="1">
          <a:off x="4829175" y="3971925"/>
          <a:ext cx="571500" cy="1"/>
        </a:xfrm>
        <a:prstGeom prst="straightConnector1">
          <a:avLst/>
        </a:prstGeom>
        <a:ln w="15875">
          <a:solidFill>
            <a:srgbClr val="3333FF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438150</xdr:colOff>
      <xdr:row>23</xdr:row>
      <xdr:rowOff>19050</xdr:rowOff>
    </xdr:from>
    <xdr:ext cx="388824" cy="311496"/>
    <xdr:sp macro="" textlink="">
      <xdr:nvSpPr>
        <xdr:cNvPr id="26" name="TextBox 25"/>
        <xdr:cNvSpPr txBox="1"/>
      </xdr:nvSpPr>
      <xdr:spPr>
        <a:xfrm>
          <a:off x="4924425" y="4448175"/>
          <a:ext cx="388824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400" b="1">
              <a:solidFill>
                <a:srgbClr val="FF0000"/>
              </a:solidFill>
              <a:latin typeface="Calibri" pitchFamily="34" charset="0"/>
            </a:rPr>
            <a:t>D1</a:t>
          </a:r>
        </a:p>
      </xdr:txBody>
    </xdr:sp>
    <xdr:clientData/>
  </xdr:oneCellAnchor>
  <xdr:oneCellAnchor>
    <xdr:from>
      <xdr:col>10</xdr:col>
      <xdr:colOff>438150</xdr:colOff>
      <xdr:row>20</xdr:row>
      <xdr:rowOff>104775</xdr:rowOff>
    </xdr:from>
    <xdr:ext cx="388824" cy="311496"/>
    <xdr:sp macro="" textlink="">
      <xdr:nvSpPr>
        <xdr:cNvPr id="27" name="TextBox 26"/>
        <xdr:cNvSpPr txBox="1"/>
      </xdr:nvSpPr>
      <xdr:spPr>
        <a:xfrm>
          <a:off x="4924425" y="3962400"/>
          <a:ext cx="388824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400" b="1">
              <a:solidFill>
                <a:srgbClr val="3333FF"/>
              </a:solidFill>
              <a:latin typeface="Calibri" pitchFamily="34" charset="0"/>
            </a:rPr>
            <a:t>D2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9"/>
  <sheetViews>
    <sheetView tabSelected="1" workbookViewId="0">
      <selection activeCell="C5" sqref="C5"/>
    </sheetView>
  </sheetViews>
  <sheetFormatPr defaultRowHeight="15"/>
  <cols>
    <col min="1" max="1" width="30.7109375" customWidth="1"/>
    <col min="3" max="3" width="9.140625" style="12"/>
    <col min="4" max="8" width="9.140625" hidden="1" customWidth="1"/>
    <col min="9" max="9" width="9.140625" style="1" customWidth="1"/>
    <col min="10" max="12" width="9.140625" customWidth="1"/>
  </cols>
  <sheetData>
    <row r="1" spans="1:8" ht="18.75">
      <c r="A1" s="6" t="s">
        <v>7</v>
      </c>
    </row>
    <row r="3" spans="1:8">
      <c r="A3" s="10" t="s">
        <v>1</v>
      </c>
    </row>
    <row r="5" spans="1:8">
      <c r="A5" t="s">
        <v>9</v>
      </c>
      <c r="C5" s="2">
        <v>10</v>
      </c>
      <c r="D5" s="9">
        <f>C5/12</f>
        <v>0.83333333333333337</v>
      </c>
      <c r="E5" s="3"/>
      <c r="F5" s="3" t="s">
        <v>0</v>
      </c>
      <c r="G5" s="3"/>
      <c r="H5" s="3"/>
    </row>
    <row r="6" spans="1:8">
      <c r="A6" t="s">
        <v>10</v>
      </c>
      <c r="C6" s="2">
        <v>7.5</v>
      </c>
      <c r="D6" s="3">
        <f>C6/12</f>
        <v>0.625</v>
      </c>
      <c r="E6" s="3"/>
      <c r="F6" s="3" t="s">
        <v>0</v>
      </c>
      <c r="G6" s="3"/>
      <c r="H6" s="3"/>
    </row>
    <row r="7" spans="1:8">
      <c r="A7" t="s">
        <v>8</v>
      </c>
      <c r="C7" s="2">
        <v>1000</v>
      </c>
      <c r="D7" s="3">
        <f>C7/60</f>
        <v>16.666666666666668</v>
      </c>
      <c r="E7" s="3"/>
      <c r="F7" s="3" t="s">
        <v>3</v>
      </c>
      <c r="G7" s="3"/>
      <c r="H7" s="3"/>
    </row>
    <row r="8" spans="1:8">
      <c r="C8" s="5"/>
      <c r="D8" s="3">
        <f>C8*2.31</f>
        <v>0</v>
      </c>
      <c r="E8" s="3"/>
      <c r="F8" s="3" t="s">
        <v>4</v>
      </c>
      <c r="G8" s="3"/>
      <c r="H8" s="3"/>
    </row>
    <row r="9" spans="1:8">
      <c r="A9" s="10" t="s">
        <v>2</v>
      </c>
      <c r="C9" s="5"/>
      <c r="D9" s="5">
        <f>C9/12</f>
        <v>0</v>
      </c>
      <c r="E9" s="3"/>
      <c r="F9" s="3" t="s">
        <v>0</v>
      </c>
      <c r="G9" s="3"/>
      <c r="H9" s="3"/>
    </row>
    <row r="10" spans="1:8">
      <c r="C10" s="11"/>
      <c r="D10" s="5">
        <f>C10/12</f>
        <v>0</v>
      </c>
      <c r="E10" s="3"/>
      <c r="F10" s="3" t="s">
        <v>0</v>
      </c>
      <c r="G10" s="3"/>
      <c r="H10" s="3"/>
    </row>
    <row r="11" spans="1:8">
      <c r="A11" t="s">
        <v>12</v>
      </c>
      <c r="C11" s="2">
        <f>A26</f>
        <v>34.361249999999991</v>
      </c>
      <c r="D11" s="3"/>
      <c r="E11" s="3"/>
      <c r="F11" s="3" t="s">
        <v>0</v>
      </c>
      <c r="G11" s="3"/>
      <c r="H11" s="3"/>
    </row>
    <row r="12" spans="1:8">
      <c r="A12" t="s">
        <v>13</v>
      </c>
      <c r="C12" s="2">
        <f>A27</f>
        <v>6.6143782776614763</v>
      </c>
      <c r="D12" s="3">
        <f>(((C12/12)/2)^2*3.14)*7.48</f>
        <v>1.7839670138888888</v>
      </c>
      <c r="E12" s="3"/>
      <c r="F12" s="3" t="s">
        <v>5</v>
      </c>
      <c r="G12" s="3"/>
      <c r="H12" s="3"/>
    </row>
    <row r="13" spans="1:8">
      <c r="A13" t="s">
        <v>11</v>
      </c>
      <c r="C13" s="2">
        <f>A28</f>
        <v>9.3371428571428563</v>
      </c>
      <c r="D13" s="3">
        <f>D12*C13*D6</f>
        <v>10.410721788194444</v>
      </c>
      <c r="E13" s="3"/>
      <c r="F13" s="3" t="s">
        <v>6</v>
      </c>
      <c r="G13" s="3"/>
      <c r="H13" s="3"/>
    </row>
    <row r="14" spans="1:8">
      <c r="A14" t="s">
        <v>14</v>
      </c>
      <c r="C14" s="14">
        <f>A29</f>
        <v>4.0923312387083077E-2</v>
      </c>
      <c r="D14" s="8"/>
      <c r="E14" s="8"/>
      <c r="F14" s="8"/>
      <c r="G14" s="8"/>
      <c r="H14" s="8"/>
    </row>
    <row r="16" spans="1:8">
      <c r="A16" t="s">
        <v>15</v>
      </c>
    </row>
    <row r="17" spans="1:8">
      <c r="C17" s="5"/>
      <c r="G17" s="7"/>
    </row>
    <row r="18" spans="1:8">
      <c r="A18" t="s">
        <v>16</v>
      </c>
      <c r="C18" s="5"/>
      <c r="D18" s="4"/>
      <c r="E18" s="4"/>
      <c r="F18" s="4"/>
      <c r="G18" s="4"/>
      <c r="H18" s="4"/>
    </row>
    <row r="19" spans="1:8">
      <c r="C19" s="5"/>
      <c r="D19" s="4"/>
      <c r="E19" s="4"/>
      <c r="F19" s="4"/>
      <c r="G19" s="4"/>
      <c r="H19" s="4"/>
    </row>
    <row r="20" spans="1:8">
      <c r="C20" s="5"/>
      <c r="D20" s="5"/>
      <c r="E20" s="5"/>
      <c r="F20" s="5"/>
      <c r="G20" s="5"/>
      <c r="H20" s="5"/>
    </row>
    <row r="21" spans="1:8">
      <c r="C21" s="5"/>
      <c r="D21" s="5"/>
      <c r="E21" s="5"/>
      <c r="F21" s="5"/>
      <c r="G21" s="5"/>
      <c r="H21" s="5"/>
    </row>
    <row r="22" spans="1:8">
      <c r="C22" s="5"/>
      <c r="D22" s="5"/>
      <c r="E22" s="5"/>
      <c r="F22" s="5"/>
      <c r="G22" s="5"/>
      <c r="H22" s="5"/>
    </row>
    <row r="23" spans="1:8">
      <c r="C23" s="5"/>
      <c r="D23" s="5"/>
      <c r="E23" s="5"/>
      <c r="F23" s="5"/>
      <c r="G23" s="5"/>
      <c r="H23" s="5"/>
    </row>
    <row r="24" spans="1:8">
      <c r="C24" s="5"/>
      <c r="D24" s="5"/>
      <c r="E24" s="5"/>
      <c r="F24" s="5"/>
      <c r="G24" s="5"/>
      <c r="H24" s="5"/>
    </row>
    <row r="25" spans="1:8">
      <c r="C25" s="5"/>
      <c r="D25" s="1"/>
      <c r="E25" s="1"/>
      <c r="F25" s="1"/>
      <c r="G25" s="1"/>
      <c r="H25" s="1"/>
    </row>
    <row r="26" spans="1:8" ht="0.6" customHeight="1">
      <c r="A26" s="1">
        <f>((3.1416)*((C5/2)*(C5/2)))-((3.1416)*((C6/2)*(C6/2)))</f>
        <v>34.361249999999991</v>
      </c>
    </row>
    <row r="27" spans="1:8" ht="0.6" customHeight="1">
      <c r="A27" s="13">
        <f>2*(SQRT(A26/3.1416))</f>
        <v>6.6143782776614763</v>
      </c>
    </row>
    <row r="28" spans="1:8" ht="0.6" customHeight="1">
      <c r="A28" s="1">
        <f>(C7*0.4085)/(A27*A27)</f>
        <v>9.3371428571428563</v>
      </c>
    </row>
    <row r="29" spans="1:8" ht="0.6" customHeight="1">
      <c r="A29">
        <f>(POWER(100/140,1.852)*POWER(C7,1.852)/POWER(A27,4.8655)*0.2083)/100</f>
        <v>4.0923312387083077E-2</v>
      </c>
    </row>
  </sheetData>
  <pageMargins left="0.7" right="0.7" top="0.75" bottom="0.75" header="0.3" footer="0.3"/>
  <pageSetup orientation="portrait" horizontalDpi="4294967293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Evans</dc:creator>
  <cp:lastModifiedBy>Joe Evans</cp:lastModifiedBy>
  <dcterms:created xsi:type="dcterms:W3CDTF">2009-12-15T19:23:57Z</dcterms:created>
  <dcterms:modified xsi:type="dcterms:W3CDTF">2012-04-27T00:04:20Z</dcterms:modified>
</cp:coreProperties>
</file>