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90" yWindow="-195" windowWidth="15180" windowHeight="8835"/>
  </bookViews>
  <sheets>
    <sheet name="Data Input" sheetId="1" r:id="rId1"/>
    <sheet name="Analyzer" sheetId="5" r:id="rId2"/>
    <sheet name="Notes" sheetId="9" r:id="rId3"/>
  </sheets>
  <definedNames>
    <definedName name="_50hzrpm">#REF!</definedName>
    <definedName name="_60hzrpm">#REF!</definedName>
  </definedNames>
  <calcPr calcId="125725"/>
</workbook>
</file>

<file path=xl/calcChain.xml><?xml version="1.0" encoding="utf-8"?>
<calcChain xmlns="http://schemas.openxmlformats.org/spreadsheetml/2006/main">
  <c r="L41" i="1"/>
  <c r="L40"/>
  <c r="L34"/>
  <c r="L37"/>
  <c r="L24"/>
  <c r="L36"/>
  <c r="K34"/>
  <c r="K37"/>
  <c r="J34"/>
  <c r="J37"/>
  <c r="I34"/>
  <c r="I37"/>
  <c r="H34"/>
  <c r="H37"/>
  <c r="G34"/>
  <c r="G37"/>
  <c r="F34"/>
  <c r="F37"/>
  <c r="E34"/>
  <c r="E37"/>
  <c r="D37"/>
  <c r="D36"/>
  <c r="K41"/>
  <c r="J41"/>
  <c r="I41"/>
  <c r="H41"/>
  <c r="G41"/>
  <c r="F41"/>
  <c r="E41"/>
  <c r="D41"/>
  <c r="K40"/>
  <c r="J40"/>
  <c r="I40"/>
  <c r="H40"/>
  <c r="G40"/>
  <c r="F40"/>
  <c r="E40"/>
  <c r="D40"/>
  <c r="K24"/>
  <c r="K36"/>
  <c r="J24"/>
  <c r="J36"/>
  <c r="I24"/>
  <c r="I36"/>
  <c r="H24"/>
  <c r="H36"/>
  <c r="G24"/>
  <c r="G36"/>
  <c r="F24"/>
  <c r="F36"/>
  <c r="E24"/>
  <c r="E36"/>
  <c r="B33" i="9"/>
</calcChain>
</file>

<file path=xl/sharedStrings.xml><?xml version="1.0" encoding="utf-8"?>
<sst xmlns="http://schemas.openxmlformats.org/spreadsheetml/2006/main" count="107" uniqueCount="107">
  <si>
    <t>Q1 / H1</t>
  </si>
  <si>
    <t>Q2 / H2</t>
  </si>
  <si>
    <t>Q3 / H3</t>
  </si>
  <si>
    <t>Q4 / H4</t>
  </si>
  <si>
    <t>Q5 / H5</t>
  </si>
  <si>
    <t>Q6 / H6</t>
  </si>
  <si>
    <t>Q7 / H7</t>
  </si>
  <si>
    <t>Q8 / H8</t>
  </si>
  <si>
    <t>FLOW / HEAD</t>
  </si>
  <si>
    <t>Parallel Head</t>
  </si>
  <si>
    <t>Parallel Flow</t>
  </si>
  <si>
    <t>Step 1</t>
  </si>
  <si>
    <t>Step 2</t>
  </si>
  <si>
    <t>Step 3</t>
  </si>
  <si>
    <t>Step 4</t>
  </si>
  <si>
    <t>Step 5</t>
  </si>
  <si>
    <t>Sys Flow Parallel</t>
  </si>
  <si>
    <t>ELEVATION</t>
  </si>
  <si>
    <t>FM PRESSURE</t>
  </si>
  <si>
    <t>EQ PIPE LENGTH</t>
  </si>
  <si>
    <t>FLOW (Q)</t>
  </si>
  <si>
    <t>HEAD (H)</t>
  </si>
  <si>
    <t>PIPE DESC</t>
  </si>
  <si>
    <t>PUMP DESC</t>
  </si>
  <si>
    <t>DESIGN NOTES</t>
  </si>
  <si>
    <t>Use the "Notes" tab to maintain your detailed system data and calculations.</t>
  </si>
  <si>
    <t>Subdivision Lift Station</t>
  </si>
  <si>
    <t>Flows</t>
  </si>
  <si>
    <t>Tees per pump - 1</t>
  </si>
  <si>
    <t>Elevation and Pressure</t>
  </si>
  <si>
    <t>Elbows</t>
  </si>
  <si>
    <t>Gates</t>
  </si>
  <si>
    <t>Checks</t>
  </si>
  <si>
    <t>Gate Valves per pump - 1</t>
  </si>
  <si>
    <t>Check Valves per pump - 1</t>
  </si>
  <si>
    <t>Tees</t>
  </si>
  <si>
    <t>Total</t>
  </si>
  <si>
    <t>Follow the steps below to compare the performance of single and duplex pumps to a system curve.</t>
  </si>
  <si>
    <t>Parallel Pumps</t>
  </si>
  <si>
    <t>Sys Head Parallel</t>
  </si>
  <si>
    <t>Equiv Friction</t>
  </si>
  <si>
    <t>Elbows (medium sweep) per pump - 3</t>
  </si>
  <si>
    <t>Equivalent Pipe Length (Pipe friction based on Darcy's formula - Fitting equivalent length based on Foster's formula )</t>
  </si>
  <si>
    <t>FLOW</t>
  </si>
  <si>
    <r>
      <t xml:space="preserve">10)  </t>
    </r>
    <r>
      <rPr>
        <sz val="10"/>
        <rFont val="Arial"/>
        <family val="2"/>
      </rPr>
      <t>Click on the "Analyzer" tab to review the results</t>
    </r>
  </si>
  <si>
    <t>Simplex / Duplex System Curve Analyzer</t>
  </si>
  <si>
    <t>Scroll down to row 46 for more detailed instructions and comments on the included example.</t>
  </si>
  <si>
    <t>static head component of the system curve.  Some intermediate wet well level can also be used.</t>
  </si>
  <si>
    <t>Step 6</t>
  </si>
  <si>
    <t>a range of pressures are expected, enter the average pressure.  This value will be added to static pressure component</t>
  </si>
  <si>
    <t>of the system curve.</t>
  </si>
  <si>
    <t>Step 7</t>
  </si>
  <si>
    <t>Calculate the head loss for all fittings and valves from the pump discharge to the discharge pipe outlet.  Only fittings and</t>
  </si>
  <si>
    <t>valves that are common to both pump flows should be entered twice.  Individual fitting and valves should be accounted</t>
  </si>
  <si>
    <t>Step 8</t>
  </si>
  <si>
    <t>Step 9</t>
  </si>
  <si>
    <t>Step 10</t>
  </si>
  <si>
    <t>Select a pump that you would like to analyze.  If the flow points are are available in an excel compatable format</t>
  </si>
  <si>
    <t>Simplex / Duplex Sytem Curve Analyzer Instructions</t>
  </si>
  <si>
    <t>DESIGN FLOW</t>
  </si>
  <si>
    <r>
      <t xml:space="preserve">1)  </t>
    </r>
    <r>
      <rPr>
        <sz val="10"/>
        <rFont val="Arial"/>
        <family val="2"/>
      </rPr>
      <t xml:space="preserve">Enter simplex design flow in cell </t>
    </r>
    <r>
      <rPr>
        <sz val="10"/>
        <color indexed="10"/>
        <rFont val="Arial"/>
        <family val="2"/>
      </rPr>
      <t>D20</t>
    </r>
  </si>
  <si>
    <t>Calculate and enter the design flow for simplex operation in the yellow block at cell D20.  This will cause a marker</t>
  </si>
  <si>
    <t>duplex operation.  It will allow you to see how a single pump will react to dynamic changes in head and also</t>
  </si>
  <si>
    <t>how much the second pump will contribute to overall flow.  All data is entered into the yellow blocks in the</t>
  </si>
  <si>
    <t>Data Input tab.  The Notes tab allows you to retain all pertinent information and manual calculations.  The</t>
  </si>
  <si>
    <t>information used in the included example can be found under this tab.</t>
  </si>
  <si>
    <t>The SDSC Analyzer allows you to generate a system curve and then evaluate the same pump under simplex and</t>
  </si>
  <si>
    <t>Pump Selection</t>
  </si>
  <si>
    <t>Pipe &amp; Fittings</t>
  </si>
  <si>
    <t>FRICTION (per100')</t>
  </si>
  <si>
    <r>
      <t>8)</t>
    </r>
    <r>
      <rPr>
        <sz val="10"/>
        <rFont val="Arial"/>
      </rPr>
      <t xml:space="preserve">  Enter pump description in cell </t>
    </r>
    <r>
      <rPr>
        <sz val="10"/>
        <color indexed="10"/>
        <rFont val="Arial"/>
        <family val="2"/>
      </rPr>
      <t>D31</t>
    </r>
  </si>
  <si>
    <r>
      <t xml:space="preserve">9)  </t>
    </r>
    <r>
      <rPr>
        <sz val="10"/>
        <rFont val="Arial"/>
        <family val="2"/>
      </rPr>
      <t xml:space="preserve">Enter the pipe description in cell </t>
    </r>
    <r>
      <rPr>
        <sz val="10"/>
        <color indexed="10"/>
        <rFont val="Arial"/>
        <family val="2"/>
      </rPr>
      <t>K31</t>
    </r>
  </si>
  <si>
    <t>Enter the elevation from the lowest level in the wet well to the exit of the discharge pipe in cell H20.  This will be used as the</t>
  </si>
  <si>
    <t>If the exit of the discharge piping is connected to a force main, enter the force main pressure (in feet) in cell D22.  If</t>
  </si>
  <si>
    <r>
      <t>3)</t>
    </r>
    <r>
      <rPr>
        <sz val="10"/>
        <rFont val="Arial"/>
        <family val="2"/>
      </rPr>
      <t xml:space="preserve">  Enter the force main pressure (if applicable) in feet in cell </t>
    </r>
    <r>
      <rPr>
        <sz val="10"/>
        <color indexed="10"/>
        <rFont val="Arial"/>
        <family val="2"/>
      </rPr>
      <t>D22</t>
    </r>
  </si>
  <si>
    <r>
      <t>4)</t>
    </r>
    <r>
      <rPr>
        <sz val="10"/>
        <rFont val="Arial"/>
      </rPr>
      <t xml:space="preserve">  Enter the "equivalent" pipe length for the discharge pipe and fittings in cell </t>
    </r>
    <r>
      <rPr>
        <sz val="10"/>
        <color indexed="10"/>
        <rFont val="Arial"/>
        <family val="2"/>
      </rPr>
      <t>H22</t>
    </r>
  </si>
  <si>
    <t>for once.  Add these values to the discharge pipe length and enter the sum, in total feet, into cell H22.</t>
  </si>
  <si>
    <t>computed automatically and will be based upon the design flow of one pump.</t>
  </si>
  <si>
    <t>enter the last actual value in the remaining cells per step 6.</t>
  </si>
  <si>
    <t>Click on the Analyzer tab to see the system curve.  Mouse over the design point to see the system head that was</t>
  </si>
  <si>
    <t>calculated at the design flow.  Use these values to select a pump for evaluation.</t>
  </si>
  <si>
    <t xml:space="preserve">Enter the pipe description into the yellow block at cell K31.  This will be used as a side bar on the chart. </t>
  </si>
  <si>
    <t>Click on the Analyzer tab to evaluate the results.</t>
  </si>
  <si>
    <t xml:space="preserve">Enter the pump description into the yellow block at cell D31.  This will be used as the title on the chart. </t>
  </si>
  <si>
    <t>H4HX 1750 RPM, Trim 10", 71% eff</t>
  </si>
  <si>
    <t>300'  6" Steel Pipe</t>
  </si>
  <si>
    <r>
      <t>7)</t>
    </r>
    <r>
      <rPr>
        <sz val="10"/>
        <rFont val="Arial"/>
      </rPr>
      <t xml:space="preserve">  Enter corresponding heads (H) in cells </t>
    </r>
    <r>
      <rPr>
        <sz val="10"/>
        <color indexed="10"/>
        <rFont val="Arial"/>
        <family val="2"/>
      </rPr>
      <t>D29 - L29</t>
    </r>
  </si>
  <si>
    <r>
      <t xml:space="preserve">6) </t>
    </r>
    <r>
      <rPr>
        <sz val="10"/>
        <rFont val="Arial"/>
      </rPr>
      <t xml:space="preserve"> Enter up to nine</t>
    </r>
    <r>
      <rPr>
        <sz val="10"/>
        <color indexed="10"/>
        <rFont val="Arial"/>
        <family val="2"/>
      </rPr>
      <t>*</t>
    </r>
    <r>
      <rPr>
        <sz val="10"/>
        <rFont val="Arial"/>
      </rPr>
      <t xml:space="preserve"> single pump flows (Q) in cells </t>
    </r>
    <r>
      <rPr>
        <sz val="10"/>
        <color indexed="10"/>
        <rFont val="Arial"/>
        <family val="2"/>
      </rPr>
      <t>D28 - L28</t>
    </r>
  </si>
  <si>
    <r>
      <t>5)</t>
    </r>
    <r>
      <rPr>
        <sz val="10"/>
        <rFont val="Arial"/>
      </rPr>
      <t xml:space="preserve">  Enter the friction loss per 100' of pipe in cells </t>
    </r>
    <r>
      <rPr>
        <sz val="10"/>
        <color indexed="10"/>
        <rFont val="Arial"/>
        <family val="2"/>
      </rPr>
      <t>D25 - L25</t>
    </r>
  </si>
  <si>
    <t xml:space="preserve">Qin = (0.6 X 120000gpd) / 240min = 300 gpm </t>
  </si>
  <si>
    <t>400 homes with a per dwelling flow rate of 300 gpd -- Total flow 120000 gpd</t>
  </si>
  <si>
    <t>6" Steel sch 40 -  300'</t>
  </si>
  <si>
    <t>6" Pipe</t>
  </si>
  <si>
    <t>Max elevation from low level - 47'  (min elevation 37' assumes 10' pump down)</t>
  </si>
  <si>
    <t>Force main ave pressure - NA</t>
  </si>
  <si>
    <r>
      <t>2)</t>
    </r>
    <r>
      <rPr>
        <sz val="10"/>
        <rFont val="Arial"/>
      </rPr>
      <t xml:space="preserve">  Enter the elevation from the minimum pump down level</t>
    </r>
    <r>
      <rPr>
        <sz val="10"/>
        <color indexed="10"/>
        <rFont val="Arial"/>
        <family val="2"/>
      </rPr>
      <t>*</t>
    </r>
    <r>
      <rPr>
        <sz val="10"/>
        <rFont val="Arial"/>
      </rPr>
      <t xml:space="preserve"> to the pipe discharge in cell </t>
    </r>
    <r>
      <rPr>
        <sz val="10"/>
        <color indexed="10"/>
        <rFont val="Arial"/>
        <family val="2"/>
      </rPr>
      <t>H20</t>
    </r>
  </si>
  <si>
    <t>to be placed on the system curve at the design point.  It will also populate line 24 with a group of flow rates.</t>
  </si>
  <si>
    <t>Enter the friction losses (per 100' of pipe) due to flow in cells D25 - L25.  The flow values, in red, directly above these cells will be</t>
  </si>
  <si>
    <t>copy up to nine flow points and paste them into cells D28 through L28.  Otherwise they must be entered manually.</t>
  </si>
  <si>
    <t>Enter up to nine single pump flows in the yellow blocks beginning at cell D28. Select the units so that you can get</t>
  </si>
  <si>
    <t>good coverage across the full range of flow.  They have to begin with zero but fewer than nine can be used.</t>
  </si>
  <si>
    <t>If you use fewer than nine, enter the last flow in the remanining cells.  For example if Q7 is the last flow point,</t>
  </si>
  <si>
    <t>enter its value in Q8 and Q9.  If you leave them blank the graph will go crazy.</t>
  </si>
  <si>
    <t>Q9 / H9</t>
  </si>
  <si>
    <t>Paste or enter the corresponding heads for each flow point in cells D29 - L29.  If fewer that nine flow points were used,</t>
  </si>
  <si>
    <t>Qpump = Qin X 2 = 600 gpm</t>
  </si>
  <si>
    <t xml:space="preserve">Joe Evans, Ph.D   12/14/07    </t>
  </si>
</sst>
</file>

<file path=xl/styles.xml><?xml version="1.0" encoding="utf-8"?>
<styleSheet xmlns="http://schemas.openxmlformats.org/spreadsheetml/2006/main">
  <numFmts count="1">
    <numFmt numFmtId="170" formatCode="0.0"/>
  </numFmts>
  <fonts count="11">
    <font>
      <sz val="10"/>
      <name val="Arial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12"/>
      <name val="Comic Sans MS"/>
      <family val="4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0" fillId="2" borderId="0" xfId="0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" fontId="0" fillId="0" borderId="0" xfId="0" applyNumberFormat="1" applyAlignment="1">
      <alignment horizontal="center"/>
    </xf>
    <xf numFmtId="0" fontId="4" fillId="0" borderId="0" xfId="0" applyFont="1" applyBorder="1"/>
    <xf numFmtId="0" fontId="0" fillId="0" borderId="0" xfId="0" applyFill="1"/>
    <xf numFmtId="0" fontId="9" fillId="0" borderId="0" xfId="1" applyAlignment="1" applyProtection="1"/>
    <xf numFmtId="0" fontId="0" fillId="0" borderId="0" xfId="0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/>
    <xf numFmtId="0" fontId="0" fillId="3" borderId="0" xfId="0" applyFill="1" applyAlignment="1">
      <alignment horizontal="left"/>
    </xf>
    <xf numFmtId="0" fontId="0" fillId="2" borderId="0" xfId="0" applyFill="1" applyAlignment="1">
      <alignment horizontal="center"/>
    </xf>
    <xf numFmtId="170" fontId="6" fillId="2" borderId="0" xfId="0" applyNumberFormat="1" applyFont="1" applyFill="1" applyAlignment="1">
      <alignment horizontal="center"/>
    </xf>
    <xf numFmtId="170" fontId="0" fillId="2" borderId="0" xfId="0" applyNumberFormat="1" applyFill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1" fontId="2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6923076923076927E-2"/>
          <c:y val="0.16639477977161501"/>
          <c:w val="0.82497212931995545"/>
          <c:h val="0.71941272430668846"/>
        </c:manualLayout>
      </c:layout>
      <c:scatterChart>
        <c:scatterStyle val="smoothMarker"/>
        <c:ser>
          <c:idx val="0"/>
          <c:order val="0"/>
          <c:tx>
            <c:v>Simplex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'Data Input'!$D$28:$L$28</c:f>
              <c:numCache>
                <c:formatCode>General</c:formatCode>
                <c:ptCount val="9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</c:numCache>
            </c:numRef>
          </c:xVal>
          <c:yVal>
            <c:numRef>
              <c:f>'Data Input'!$D$29:$L$29</c:f>
              <c:numCache>
                <c:formatCode>General</c:formatCode>
                <c:ptCount val="9"/>
                <c:pt idx="0">
                  <c:v>121</c:v>
                </c:pt>
                <c:pt idx="1">
                  <c:v>105</c:v>
                </c:pt>
                <c:pt idx="2">
                  <c:v>95</c:v>
                </c:pt>
                <c:pt idx="3">
                  <c:v>87</c:v>
                </c:pt>
                <c:pt idx="4">
                  <c:v>79</c:v>
                </c:pt>
                <c:pt idx="5">
                  <c:v>72</c:v>
                </c:pt>
                <c:pt idx="6">
                  <c:v>65</c:v>
                </c:pt>
                <c:pt idx="7">
                  <c:v>57</c:v>
                </c:pt>
                <c:pt idx="8">
                  <c:v>49</c:v>
                </c:pt>
              </c:numCache>
            </c:numRef>
          </c:yVal>
          <c:smooth val="1"/>
        </c:ser>
        <c:ser>
          <c:idx val="2"/>
          <c:order val="1"/>
          <c:tx>
            <c:v>Duplex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'Data Input'!$D$41:$L$41</c:f>
              <c:numCache>
                <c:formatCode>General</c:formatCode>
                <c:ptCount val="9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</c:numCache>
            </c:numRef>
          </c:xVal>
          <c:yVal>
            <c:numRef>
              <c:f>'Data Input'!$D$40:$L$40</c:f>
              <c:numCache>
                <c:formatCode>General</c:formatCode>
                <c:ptCount val="9"/>
                <c:pt idx="0">
                  <c:v>121</c:v>
                </c:pt>
                <c:pt idx="1">
                  <c:v>105</c:v>
                </c:pt>
                <c:pt idx="2">
                  <c:v>95</c:v>
                </c:pt>
                <c:pt idx="3">
                  <c:v>87</c:v>
                </c:pt>
                <c:pt idx="4">
                  <c:v>79</c:v>
                </c:pt>
                <c:pt idx="5">
                  <c:v>72</c:v>
                </c:pt>
                <c:pt idx="6">
                  <c:v>65</c:v>
                </c:pt>
                <c:pt idx="7">
                  <c:v>57</c:v>
                </c:pt>
                <c:pt idx="8">
                  <c:v>49</c:v>
                </c:pt>
              </c:numCache>
            </c:numRef>
          </c:yVal>
          <c:smooth val="1"/>
        </c:ser>
        <c:ser>
          <c:idx val="1"/>
          <c:order val="2"/>
          <c:tx>
            <c:v>System Curve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xVal>
            <c:numRef>
              <c:f>'Data Input'!$D$36:$L$36</c:f>
              <c:numCache>
                <c:formatCode>0</c:formatCode>
                <c:ptCount val="9"/>
                <c:pt idx="0">
                  <c:v>0</c:v>
                </c:pt>
                <c:pt idx="1">
                  <c:v>150</c:v>
                </c:pt>
                <c:pt idx="2">
                  <c:v>300</c:v>
                </c:pt>
                <c:pt idx="3">
                  <c:v>450</c:v>
                </c:pt>
                <c:pt idx="4">
                  <c:v>600</c:v>
                </c:pt>
                <c:pt idx="5">
                  <c:v>750</c:v>
                </c:pt>
                <c:pt idx="6">
                  <c:v>900</c:v>
                </c:pt>
                <c:pt idx="7">
                  <c:v>1050</c:v>
                </c:pt>
                <c:pt idx="8">
                  <c:v>1200</c:v>
                </c:pt>
              </c:numCache>
            </c:numRef>
          </c:xVal>
          <c:yVal>
            <c:numRef>
              <c:f>'Data Input'!$D$37:$L$37</c:f>
              <c:numCache>
                <c:formatCode>0</c:formatCode>
                <c:ptCount val="9"/>
                <c:pt idx="0">
                  <c:v>47</c:v>
                </c:pt>
                <c:pt idx="1">
                  <c:v>48.371600000000001</c:v>
                </c:pt>
                <c:pt idx="2">
                  <c:v>52.029200000000003</c:v>
                </c:pt>
                <c:pt idx="3">
                  <c:v>57.439399999999999</c:v>
                </c:pt>
                <c:pt idx="4">
                  <c:v>64.716499999999996</c:v>
                </c:pt>
                <c:pt idx="5">
                  <c:v>74.127200000000002</c:v>
                </c:pt>
                <c:pt idx="6">
                  <c:v>85.519100000000009</c:v>
                </c:pt>
                <c:pt idx="7">
                  <c:v>97.292000000000002</c:v>
                </c:pt>
                <c:pt idx="8">
                  <c:v>112.15100000000001</c:v>
                </c:pt>
              </c:numCache>
            </c:numRef>
          </c:yVal>
          <c:smooth val="1"/>
        </c:ser>
        <c:ser>
          <c:idx val="3"/>
          <c:order val="3"/>
          <c:tx>
            <c:v>Design Flow</c:v>
          </c:tx>
          <c:spPr>
            <a:ln w="3175">
              <a:solidFill>
                <a:srgbClr val="FFFF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dLbls>
            <c:delete val="1"/>
          </c:dLbls>
          <c:xVal>
            <c:numRef>
              <c:f>'Data Input'!$H$36</c:f>
              <c:numCache>
                <c:formatCode>0</c:formatCode>
                <c:ptCount val="1"/>
                <c:pt idx="0">
                  <c:v>600</c:v>
                </c:pt>
              </c:numCache>
            </c:numRef>
          </c:xVal>
          <c:yVal>
            <c:numRef>
              <c:f>'Data Input'!$H$37</c:f>
              <c:numCache>
                <c:formatCode>0</c:formatCode>
                <c:ptCount val="1"/>
                <c:pt idx="0">
                  <c:v>64.716499999999996</c:v>
                </c:pt>
              </c:numCache>
            </c:numRef>
          </c:yVal>
          <c:smooth val="1"/>
        </c:ser>
        <c:dLbls>
          <c:showVal val="1"/>
        </c:dLbls>
        <c:axId val="91829376"/>
        <c:axId val="118054912"/>
      </c:scatterChart>
      <c:valAx>
        <c:axId val="91829376"/>
        <c:scaling>
          <c:orientation val="minMax"/>
          <c:min val="0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Gallons Per Minute</a:t>
                </a:r>
              </a:p>
            </c:rich>
          </c:tx>
          <c:layout>
            <c:manualLayout>
              <c:xMode val="edge"/>
              <c:yMode val="edge"/>
              <c:x val="0.41360089186176141"/>
              <c:y val="0.936378466557911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054912"/>
        <c:crosses val="autoZero"/>
        <c:crossBetween val="midCat"/>
        <c:majorUnit val="100"/>
        <c:minorUnit val="10"/>
      </c:valAx>
      <c:valAx>
        <c:axId val="118054912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 (ft)</a:t>
                </a:r>
              </a:p>
            </c:rich>
          </c:tx>
          <c:layout>
            <c:manualLayout>
              <c:xMode val="edge"/>
              <c:yMode val="edge"/>
              <c:x val="1.1148272017837236E-2"/>
              <c:y val="0.4714518760195758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82937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6755852842809363"/>
          <c:y val="7.8303425774877644E-2"/>
          <c:w val="0.41583054626532884"/>
          <c:h val="5.8727569331158247E-2"/>
        </c:manualLayout>
      </c:layout>
      <c:spPr>
        <a:noFill/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439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0.24025</cdr:x>
      <cdr:y>0.015</cdr:y>
    </cdr:from>
    <cdr:to>
      <cdr:x>0.7105</cdr:x>
      <cdr:y>0.06575</cdr:y>
    </cdr:to>
    <cdr:sp macro="" textlink="'Data Input'!$D$31:$G$31">
      <cdr:nvSpPr>
        <cdr:cNvPr id="2079" name="Text Box 3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052678" y="87582"/>
          <a:ext cx="4017781" cy="2963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51DB74CC-D997-456F-B4FB-D3F2B6E58FA6}" type="TxLink"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pPr algn="ctr" rtl="0">
              <a:defRPr sz="1000"/>
            </a:pPr>
            <a:t>H4HX 1750 RPM, Trim 10", 71% eff</a:t>
          </a:fld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0.72125</cdr:x>
      <cdr:y>0.0525</cdr:y>
    </cdr:from>
    <cdr:to>
      <cdr:x>0.922</cdr:x>
      <cdr:y>0.09775</cdr:y>
    </cdr:to>
    <cdr:sp macro="" textlink="'Data Input'!#REF!">
      <cdr:nvSpPr>
        <cdr:cNvPr id="2080" name="Text Box 3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162306" y="306538"/>
          <a:ext cx="1715193" cy="2642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fld id="{046C20A7-C890-4058-A21A-0253B625DF4B}" type="TxLink">
            <a:rPr lang="en-US"/>
            <a:pPr/>
            <a:t></a:t>
          </a:fld>
          <a:endParaRPr lang="en-US"/>
        </a:p>
      </cdr:txBody>
    </cdr:sp>
  </cdr:relSizeAnchor>
  <cdr:relSizeAnchor xmlns:cdr="http://schemas.openxmlformats.org/drawingml/2006/chartDrawing">
    <cdr:from>
      <cdr:x>0.765</cdr:x>
      <cdr:y>0.10925</cdr:y>
    </cdr:from>
    <cdr:to>
      <cdr:x>0.774</cdr:x>
      <cdr:y>0.1435</cdr:y>
    </cdr:to>
    <cdr:sp macro="" textlink="">
      <cdr:nvSpPr>
        <cdr:cNvPr id="2081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6103" y="637892"/>
          <a:ext cx="76895" cy="1999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0.775</cdr:x>
      <cdr:y>0.10925</cdr:y>
    </cdr:from>
    <cdr:to>
      <cdr:x>0.784</cdr:x>
      <cdr:y>0.1435</cdr:y>
    </cdr:to>
    <cdr:sp macro="" textlink="">
      <cdr:nvSpPr>
        <cdr:cNvPr id="2082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1542" y="637892"/>
          <a:ext cx="76895" cy="1999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0.7205</cdr:x>
      <cdr:y>0.1095</cdr:y>
    </cdr:from>
    <cdr:to>
      <cdr:x>0.8845</cdr:x>
      <cdr:y>0.147</cdr:y>
    </cdr:to>
    <cdr:sp macro="" textlink="'Data Input'!$K$31:$L$31">
      <cdr:nvSpPr>
        <cdr:cNvPr id="2083" name="Text Box 3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155898" y="639351"/>
          <a:ext cx="1401204" cy="218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900ABD99-3F82-4FEF-87F4-53B0F810D015}" type="TxLink"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pPr algn="l" rtl="0">
              <a:defRPr sz="1000"/>
            </a:pPr>
            <a:t>300'  6" Steel Pipe</a:t>
          </a:fld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08"/>
  <sheetViews>
    <sheetView showGridLines="0" tabSelected="1" workbookViewId="0">
      <selection activeCell="B4" sqref="B4"/>
    </sheetView>
  </sheetViews>
  <sheetFormatPr defaultRowHeight="12.75"/>
  <cols>
    <col min="1" max="1" width="4.7109375" customWidth="1"/>
  </cols>
  <sheetData>
    <row r="2" spans="1:14" ht="15.75">
      <c r="B2" s="9" t="s">
        <v>45</v>
      </c>
      <c r="C2" s="9"/>
      <c r="D2" s="9"/>
      <c r="E2" s="9"/>
    </row>
    <row r="3" spans="1:14" ht="16.5">
      <c r="A3" s="6"/>
      <c r="B3" s="10" t="s">
        <v>106</v>
      </c>
      <c r="C3" s="7"/>
      <c r="D3" s="7"/>
      <c r="E3" s="7"/>
      <c r="F3" s="7"/>
      <c r="G3" s="7"/>
      <c r="H3" s="8"/>
    </row>
    <row r="4" spans="1:14" ht="16.5">
      <c r="A4" s="12"/>
      <c r="B4" s="14"/>
      <c r="C4" s="6"/>
      <c r="D4" s="6"/>
      <c r="E4" s="6"/>
      <c r="F4" s="6"/>
      <c r="G4" s="6"/>
    </row>
    <row r="5" spans="1:14">
      <c r="B5" s="10" t="s">
        <v>37</v>
      </c>
      <c r="C5" s="10"/>
      <c r="D5" s="10"/>
      <c r="E5" s="10"/>
      <c r="F5" s="10"/>
      <c r="G5" s="10"/>
      <c r="H5" s="10"/>
      <c r="I5" s="10"/>
      <c r="J5" s="10"/>
      <c r="L5" s="13"/>
      <c r="M5" s="13"/>
      <c r="N5" s="13"/>
    </row>
    <row r="6" spans="1:14">
      <c r="B6" s="10" t="s">
        <v>25</v>
      </c>
      <c r="C6" s="10"/>
      <c r="D6" s="10"/>
      <c r="E6" s="10"/>
      <c r="F6" s="10"/>
      <c r="G6" s="10"/>
      <c r="H6" s="10"/>
      <c r="I6" s="10"/>
      <c r="J6" s="10"/>
      <c r="L6" s="13"/>
      <c r="M6" s="13"/>
      <c r="N6" s="13"/>
    </row>
    <row r="7" spans="1:14">
      <c r="B7" s="10" t="s">
        <v>46</v>
      </c>
      <c r="C7" s="10"/>
      <c r="D7" s="10"/>
      <c r="E7" s="10"/>
      <c r="F7" s="10"/>
      <c r="G7" s="10"/>
      <c r="H7" s="10"/>
      <c r="I7" s="10"/>
      <c r="J7" s="10"/>
      <c r="L7" s="13"/>
      <c r="M7" s="13"/>
      <c r="N7" s="13"/>
    </row>
    <row r="8" spans="1:14">
      <c r="B8" s="10"/>
      <c r="C8" s="10"/>
      <c r="D8" s="10"/>
      <c r="E8" s="10"/>
      <c r="F8" s="10"/>
      <c r="G8" s="10"/>
      <c r="H8" s="10"/>
      <c r="I8" s="10"/>
      <c r="J8" s="10"/>
      <c r="L8" s="13"/>
      <c r="M8" s="13"/>
      <c r="N8" s="13"/>
    </row>
    <row r="9" spans="1:14">
      <c r="B9" s="5" t="s">
        <v>60</v>
      </c>
      <c r="F9" s="10"/>
      <c r="G9" s="10"/>
      <c r="H9" s="10"/>
      <c r="I9" s="10"/>
      <c r="J9" s="10"/>
      <c r="L9" s="13"/>
      <c r="M9" s="13"/>
      <c r="N9" s="13"/>
    </row>
    <row r="10" spans="1:14">
      <c r="B10" s="5" t="s">
        <v>95</v>
      </c>
      <c r="L10" s="13"/>
      <c r="M10" s="13"/>
      <c r="N10" s="13"/>
    </row>
    <row r="11" spans="1:14">
      <c r="B11" s="5" t="s">
        <v>74</v>
      </c>
      <c r="L11" s="13"/>
      <c r="M11" s="13"/>
      <c r="N11" s="13"/>
    </row>
    <row r="12" spans="1:14">
      <c r="B12" s="5" t="s">
        <v>75</v>
      </c>
      <c r="L12" s="13"/>
      <c r="M12" s="13"/>
      <c r="N12" s="13"/>
    </row>
    <row r="13" spans="1:14">
      <c r="B13" s="5" t="s">
        <v>88</v>
      </c>
      <c r="L13" s="13"/>
      <c r="M13" s="13"/>
      <c r="N13" s="13"/>
    </row>
    <row r="14" spans="1:14">
      <c r="B14" s="5" t="s">
        <v>87</v>
      </c>
      <c r="L14" s="13"/>
      <c r="M14" s="13"/>
      <c r="N14" s="13"/>
    </row>
    <row r="15" spans="1:14">
      <c r="B15" s="5" t="s">
        <v>86</v>
      </c>
      <c r="L15" s="13"/>
      <c r="M15" s="13"/>
      <c r="N15" s="13"/>
    </row>
    <row r="16" spans="1:14">
      <c r="B16" s="5" t="s">
        <v>70</v>
      </c>
      <c r="L16" s="13"/>
      <c r="M16" s="13"/>
      <c r="N16" s="13"/>
    </row>
    <row r="17" spans="1:13">
      <c r="B17" s="5" t="s">
        <v>71</v>
      </c>
    </row>
    <row r="18" spans="1:13">
      <c r="B18" s="5" t="s">
        <v>44</v>
      </c>
    </row>
    <row r="19" spans="1:13">
      <c r="B19" s="5"/>
    </row>
    <row r="20" spans="1:13">
      <c r="B20" s="5" t="s">
        <v>59</v>
      </c>
      <c r="D20" s="24">
        <v>600</v>
      </c>
      <c r="E20" s="25"/>
      <c r="F20" s="5" t="s">
        <v>17</v>
      </c>
      <c r="H20" s="2">
        <v>47</v>
      </c>
      <c r="I20" s="25"/>
      <c r="J20" s="15"/>
      <c r="K20" s="25"/>
    </row>
    <row r="21" spans="1:13" s="13" customFormat="1">
      <c r="B21" s="16"/>
      <c r="D21" s="15"/>
      <c r="E21" s="15"/>
      <c r="F21" s="15"/>
      <c r="G21" s="15"/>
      <c r="H21" s="15"/>
      <c r="I21" s="15"/>
      <c r="J21" s="15"/>
      <c r="K21" s="15"/>
    </row>
    <row r="22" spans="1:13">
      <c r="A22" s="1"/>
      <c r="B22" s="5" t="s">
        <v>18</v>
      </c>
      <c r="D22" s="2">
        <v>0</v>
      </c>
      <c r="E22" s="15"/>
      <c r="F22" s="5" t="s">
        <v>19</v>
      </c>
      <c r="H22" s="2">
        <v>381</v>
      </c>
      <c r="I22" s="15"/>
      <c r="J22" s="15"/>
      <c r="K22" s="15"/>
    </row>
    <row r="23" spans="1:13" s="13" customFormat="1">
      <c r="B23" s="16"/>
      <c r="D23" s="15"/>
      <c r="E23" s="15"/>
      <c r="F23" s="15"/>
      <c r="G23" s="15"/>
      <c r="H23" s="15"/>
      <c r="I23" s="15"/>
      <c r="J23" s="15"/>
      <c r="K23" s="15"/>
    </row>
    <row r="24" spans="1:13" s="13" customFormat="1">
      <c r="B24" s="16" t="s">
        <v>43</v>
      </c>
      <c r="D24" s="26">
        <v>0</v>
      </c>
      <c r="E24" s="26">
        <f>0.25*D20</f>
        <v>150</v>
      </c>
      <c r="F24" s="26">
        <f>0.5*D20</f>
        <v>300</v>
      </c>
      <c r="G24" s="26">
        <f>0.75*D20</f>
        <v>450</v>
      </c>
      <c r="H24" s="26">
        <f>D20</f>
        <v>600</v>
      </c>
      <c r="I24" s="26">
        <f>1.25*D20</f>
        <v>750</v>
      </c>
      <c r="J24" s="26">
        <f>1.5*D20</f>
        <v>900</v>
      </c>
      <c r="K24" s="26">
        <f>1.75*D20</f>
        <v>1050</v>
      </c>
      <c r="L24" s="26">
        <f>2*D20</f>
        <v>1200</v>
      </c>
    </row>
    <row r="25" spans="1:13" ht="12" customHeight="1">
      <c r="A25" s="1"/>
      <c r="B25" s="5" t="s">
        <v>69</v>
      </c>
      <c r="D25" s="2">
        <v>0</v>
      </c>
      <c r="E25" s="2">
        <v>0.36</v>
      </c>
      <c r="F25" s="2">
        <v>1.32</v>
      </c>
      <c r="G25" s="2">
        <v>2.74</v>
      </c>
      <c r="H25" s="2">
        <v>4.6500000000000004</v>
      </c>
      <c r="I25" s="2">
        <v>7.12</v>
      </c>
      <c r="J25" s="2">
        <v>10.11</v>
      </c>
      <c r="K25" s="2">
        <v>13.2</v>
      </c>
      <c r="L25" s="2">
        <v>17.100000000000001</v>
      </c>
    </row>
    <row r="26" spans="1:13" ht="12" customHeight="1">
      <c r="A26" s="1"/>
      <c r="B26" s="5"/>
      <c r="D26" s="15"/>
      <c r="E26" s="15"/>
      <c r="F26" s="15"/>
      <c r="G26" s="15"/>
      <c r="H26" s="15"/>
      <c r="I26" s="15"/>
      <c r="J26" s="15"/>
      <c r="K26" s="15"/>
    </row>
    <row r="27" spans="1:13" ht="12" customHeight="1">
      <c r="A27" s="1"/>
      <c r="B27" s="5" t="s">
        <v>8</v>
      </c>
      <c r="C27" s="5"/>
      <c r="D27" s="5" t="s">
        <v>0</v>
      </c>
      <c r="E27" s="5" t="s">
        <v>1</v>
      </c>
      <c r="F27" s="5" t="s">
        <v>2</v>
      </c>
      <c r="G27" s="5" t="s">
        <v>3</v>
      </c>
      <c r="H27" s="5" t="s">
        <v>4</v>
      </c>
      <c r="I27" s="5" t="s">
        <v>5</v>
      </c>
      <c r="J27" s="5" t="s">
        <v>6</v>
      </c>
      <c r="K27" s="5" t="s">
        <v>7</v>
      </c>
      <c r="L27" s="5" t="s">
        <v>103</v>
      </c>
    </row>
    <row r="28" spans="1:13" ht="12" customHeight="1">
      <c r="A28" s="1"/>
      <c r="B28" s="5" t="s">
        <v>20</v>
      </c>
      <c r="D28" s="2">
        <v>0</v>
      </c>
      <c r="E28" s="2">
        <v>100</v>
      </c>
      <c r="F28" s="2">
        <v>200</v>
      </c>
      <c r="G28" s="2">
        <v>300</v>
      </c>
      <c r="H28" s="2">
        <v>400</v>
      </c>
      <c r="I28" s="2">
        <v>500</v>
      </c>
      <c r="J28" s="2">
        <v>600</v>
      </c>
      <c r="K28" s="2">
        <v>700</v>
      </c>
      <c r="L28" s="2">
        <v>800</v>
      </c>
    </row>
    <row r="29" spans="1:13" ht="12" customHeight="1">
      <c r="A29" s="1"/>
      <c r="B29" s="5" t="s">
        <v>21</v>
      </c>
      <c r="D29" s="2">
        <v>121</v>
      </c>
      <c r="E29" s="2">
        <v>105</v>
      </c>
      <c r="F29" s="2">
        <v>95</v>
      </c>
      <c r="G29" s="2">
        <v>87</v>
      </c>
      <c r="H29" s="2">
        <v>79</v>
      </c>
      <c r="I29" s="2">
        <v>72</v>
      </c>
      <c r="J29" s="2">
        <v>65</v>
      </c>
      <c r="K29" s="2">
        <v>57</v>
      </c>
      <c r="L29" s="2">
        <v>49</v>
      </c>
    </row>
    <row r="30" spans="1:13" ht="12" customHeight="1">
      <c r="A30" s="1"/>
      <c r="B30" s="5"/>
      <c r="D30" s="15"/>
      <c r="E30" s="15"/>
      <c r="F30" s="15"/>
      <c r="G30" s="15"/>
      <c r="H30" s="15"/>
      <c r="I30" s="15"/>
      <c r="J30" s="15"/>
      <c r="K30" s="15"/>
    </row>
    <row r="31" spans="1:13" ht="12" customHeight="1">
      <c r="A31" s="1"/>
      <c r="B31" s="17" t="s">
        <v>23</v>
      </c>
      <c r="C31" s="25"/>
      <c r="D31" s="23" t="s">
        <v>84</v>
      </c>
      <c r="E31" s="19"/>
      <c r="F31" s="2"/>
      <c r="G31" s="19"/>
      <c r="H31" s="17"/>
      <c r="I31" s="17" t="s">
        <v>22</v>
      </c>
      <c r="J31" s="15"/>
      <c r="K31" s="23" t="s">
        <v>85</v>
      </c>
      <c r="L31" s="23"/>
      <c r="M31" s="28"/>
    </row>
    <row r="32" spans="1:13" ht="12" customHeight="1">
      <c r="A32" s="1"/>
      <c r="B32" s="17"/>
      <c r="C32" s="25"/>
      <c r="D32" s="27"/>
      <c r="E32" s="25"/>
      <c r="F32" s="15"/>
      <c r="G32" s="25"/>
      <c r="H32" s="15"/>
      <c r="I32" s="15"/>
      <c r="J32" s="15"/>
      <c r="K32" s="15"/>
    </row>
    <row r="33" spans="1:12" ht="12" customHeight="1">
      <c r="A33" s="1"/>
      <c r="B33" s="17"/>
      <c r="C33" s="15"/>
      <c r="D33" s="27"/>
      <c r="E33" s="27"/>
      <c r="F33" s="28"/>
      <c r="G33" s="28"/>
      <c r="H33" s="20"/>
      <c r="I33" s="20"/>
      <c r="J33" s="20"/>
      <c r="K33" s="20"/>
    </row>
    <row r="34" spans="1:12" ht="0.95" customHeight="1">
      <c r="A34" s="1"/>
      <c r="B34" s="5" t="s">
        <v>40</v>
      </c>
      <c r="D34" s="21">
        <v>0</v>
      </c>
      <c r="E34" s="22">
        <f>(H22/100)*E25</f>
        <v>1.3715999999999999</v>
      </c>
      <c r="F34" s="22">
        <f>(H22/100)*F25</f>
        <v>5.0292000000000003</v>
      </c>
      <c r="G34" s="22">
        <f>(H22/100)*G25</f>
        <v>10.439400000000001</v>
      </c>
      <c r="H34" s="22">
        <f>(H22/100)*H25</f>
        <v>17.7165</v>
      </c>
      <c r="I34" s="22">
        <f>(H22/100)*I25</f>
        <v>27.127200000000002</v>
      </c>
      <c r="J34" s="22">
        <f>(H22/100)*J25</f>
        <v>38.519100000000002</v>
      </c>
      <c r="K34" s="22">
        <f>(H22/100)*K25</f>
        <v>50.291999999999994</v>
      </c>
      <c r="L34" s="22">
        <f>(H22/100)*L25</f>
        <v>65.15100000000001</v>
      </c>
    </row>
    <row r="35" spans="1:12" ht="0.95" customHeight="1">
      <c r="A35" s="1"/>
      <c r="D35" s="15"/>
      <c r="E35" s="15"/>
      <c r="F35" s="15"/>
      <c r="G35" s="15"/>
      <c r="H35" s="15"/>
      <c r="I35" s="15"/>
      <c r="J35" s="15"/>
      <c r="K35" s="15"/>
    </row>
    <row r="36" spans="1:12" ht="0.95" customHeight="1">
      <c r="B36" s="5" t="s">
        <v>16</v>
      </c>
      <c r="D36" s="11">
        <f>D24</f>
        <v>0</v>
      </c>
      <c r="E36" s="11">
        <f t="shared" ref="E36:K36" si="0">E24</f>
        <v>150</v>
      </c>
      <c r="F36" s="11">
        <f t="shared" si="0"/>
        <v>300</v>
      </c>
      <c r="G36" s="11">
        <f t="shared" si="0"/>
        <v>450</v>
      </c>
      <c r="H36" s="11">
        <f t="shared" si="0"/>
        <v>600</v>
      </c>
      <c r="I36" s="11">
        <f t="shared" si="0"/>
        <v>750</v>
      </c>
      <c r="J36" s="11">
        <f t="shared" si="0"/>
        <v>900</v>
      </c>
      <c r="K36" s="11">
        <f t="shared" si="0"/>
        <v>1050</v>
      </c>
      <c r="L36" s="11">
        <f>L24</f>
        <v>1200</v>
      </c>
    </row>
    <row r="37" spans="1:12" ht="0.95" customHeight="1">
      <c r="B37" s="5" t="s">
        <v>39</v>
      </c>
      <c r="D37" s="11">
        <f t="shared" ref="D37:L37" si="1">$D22+$H20+D34</f>
        <v>47</v>
      </c>
      <c r="E37" s="11">
        <f t="shared" si="1"/>
        <v>48.371600000000001</v>
      </c>
      <c r="F37" s="11">
        <f t="shared" si="1"/>
        <v>52.029200000000003</v>
      </c>
      <c r="G37" s="11">
        <f t="shared" si="1"/>
        <v>57.439399999999999</v>
      </c>
      <c r="H37" s="11">
        <f t="shared" si="1"/>
        <v>64.716499999999996</v>
      </c>
      <c r="I37" s="11">
        <f t="shared" si="1"/>
        <v>74.127200000000002</v>
      </c>
      <c r="J37" s="11">
        <f t="shared" si="1"/>
        <v>85.519100000000009</v>
      </c>
      <c r="K37" s="11">
        <f t="shared" si="1"/>
        <v>97.292000000000002</v>
      </c>
      <c r="L37" s="11">
        <f t="shared" si="1"/>
        <v>112.15100000000001</v>
      </c>
    </row>
    <row r="38" spans="1:12" ht="0.95" customHeight="1">
      <c r="B38" s="5"/>
      <c r="D38" s="11"/>
      <c r="E38" s="3"/>
      <c r="F38" s="3"/>
      <c r="G38" s="3"/>
      <c r="H38" s="3"/>
      <c r="I38" s="3"/>
      <c r="J38" s="3"/>
      <c r="K38" s="3"/>
    </row>
    <row r="39" spans="1:12" ht="0.95" customHeight="1">
      <c r="B39" s="4" t="s">
        <v>38</v>
      </c>
      <c r="D39" s="3"/>
      <c r="E39" s="3"/>
      <c r="F39" s="3"/>
      <c r="G39" s="3"/>
      <c r="H39" s="3"/>
      <c r="I39" s="3"/>
      <c r="J39" s="3"/>
      <c r="K39" s="3"/>
    </row>
    <row r="40" spans="1:12" ht="0.95" customHeight="1">
      <c r="B40" t="s">
        <v>9</v>
      </c>
      <c r="D40" s="3">
        <f>D29</f>
        <v>121</v>
      </c>
      <c r="E40" s="3">
        <f t="shared" ref="E40:K40" si="2">E29</f>
        <v>105</v>
      </c>
      <c r="F40" s="3">
        <f t="shared" si="2"/>
        <v>95</v>
      </c>
      <c r="G40" s="3">
        <f t="shared" si="2"/>
        <v>87</v>
      </c>
      <c r="H40" s="3">
        <f t="shared" si="2"/>
        <v>79</v>
      </c>
      <c r="I40" s="3">
        <f t="shared" si="2"/>
        <v>72</v>
      </c>
      <c r="J40" s="3">
        <f t="shared" si="2"/>
        <v>65</v>
      </c>
      <c r="K40" s="3">
        <f t="shared" si="2"/>
        <v>57</v>
      </c>
      <c r="L40" s="3">
        <f>L29</f>
        <v>49</v>
      </c>
    </row>
    <row r="41" spans="1:12" ht="0.95" customHeight="1">
      <c r="B41" t="s">
        <v>10</v>
      </c>
      <c r="D41" s="3">
        <f>D28</f>
        <v>0</v>
      </c>
      <c r="E41" s="3">
        <f>2*E28</f>
        <v>200</v>
      </c>
      <c r="F41" s="3">
        <f t="shared" ref="F41:K41" si="3">2*F28</f>
        <v>400</v>
      </c>
      <c r="G41" s="3">
        <f t="shared" si="3"/>
        <v>600</v>
      </c>
      <c r="H41" s="3">
        <f t="shared" si="3"/>
        <v>800</v>
      </c>
      <c r="I41" s="3">
        <f t="shared" si="3"/>
        <v>1000</v>
      </c>
      <c r="J41" s="3">
        <f t="shared" si="3"/>
        <v>1200</v>
      </c>
      <c r="K41" s="3">
        <f t="shared" si="3"/>
        <v>1400</v>
      </c>
      <c r="L41" s="3">
        <f>2*L28</f>
        <v>1600</v>
      </c>
    </row>
    <row r="42" spans="1:12" ht="12" customHeight="1"/>
    <row r="46" spans="1:12">
      <c r="B46" s="5" t="s">
        <v>58</v>
      </c>
    </row>
    <row r="48" spans="1:12">
      <c r="B48" t="s">
        <v>66</v>
      </c>
    </row>
    <row r="49" spans="2:2">
      <c r="B49" t="s">
        <v>62</v>
      </c>
    </row>
    <row r="50" spans="2:2">
      <c r="B50" t="s">
        <v>63</v>
      </c>
    </row>
    <row r="51" spans="2:2">
      <c r="B51" t="s">
        <v>64</v>
      </c>
    </row>
    <row r="52" spans="2:2">
      <c r="B52" t="s">
        <v>65</v>
      </c>
    </row>
    <row r="54" spans="2:2">
      <c r="B54" s="5" t="s">
        <v>11</v>
      </c>
    </row>
    <row r="56" spans="2:2">
      <c r="B56" t="s">
        <v>61</v>
      </c>
    </row>
    <row r="57" spans="2:2">
      <c r="B57" t="s">
        <v>96</v>
      </c>
    </row>
    <row r="59" spans="2:2">
      <c r="B59" s="5" t="s">
        <v>12</v>
      </c>
    </row>
    <row r="61" spans="2:2">
      <c r="B61" s="8" t="s">
        <v>72</v>
      </c>
    </row>
    <row r="62" spans="2:2">
      <c r="B62" s="8" t="s">
        <v>47</v>
      </c>
    </row>
    <row r="64" spans="2:2">
      <c r="B64" s="5" t="s">
        <v>13</v>
      </c>
    </row>
    <row r="65" spans="2:2">
      <c r="B65" s="5"/>
    </row>
    <row r="66" spans="2:2">
      <c r="B66" s="8" t="s">
        <v>73</v>
      </c>
    </row>
    <row r="67" spans="2:2">
      <c r="B67" s="8" t="s">
        <v>49</v>
      </c>
    </row>
    <row r="68" spans="2:2">
      <c r="B68" s="8" t="s">
        <v>50</v>
      </c>
    </row>
    <row r="69" spans="2:2">
      <c r="B69" s="8"/>
    </row>
    <row r="70" spans="2:2">
      <c r="B70" s="5" t="s">
        <v>14</v>
      </c>
    </row>
    <row r="71" spans="2:2">
      <c r="B71" s="5"/>
    </row>
    <row r="72" spans="2:2">
      <c r="B72" s="8" t="s">
        <v>52</v>
      </c>
    </row>
    <row r="73" spans="2:2">
      <c r="B73" s="8" t="s">
        <v>53</v>
      </c>
    </row>
    <row r="74" spans="2:2">
      <c r="B74" s="8" t="s">
        <v>76</v>
      </c>
    </row>
    <row r="75" spans="2:2">
      <c r="B75" s="8"/>
    </row>
    <row r="76" spans="2:2">
      <c r="B76" s="5" t="s">
        <v>15</v>
      </c>
    </row>
    <row r="77" spans="2:2">
      <c r="B77" s="5"/>
    </row>
    <row r="78" spans="2:2">
      <c r="B78" s="8" t="s">
        <v>97</v>
      </c>
    </row>
    <row r="79" spans="2:2">
      <c r="B79" s="8" t="s">
        <v>77</v>
      </c>
    </row>
    <row r="80" spans="2:2">
      <c r="B80" s="8"/>
    </row>
    <row r="81" spans="2:2">
      <c r="B81" s="5" t="s">
        <v>48</v>
      </c>
    </row>
    <row r="82" spans="2:2">
      <c r="B82" s="5"/>
    </row>
    <row r="83" spans="2:2">
      <c r="B83" s="8" t="s">
        <v>79</v>
      </c>
    </row>
    <row r="84" spans="2:2">
      <c r="B84" s="8" t="s">
        <v>80</v>
      </c>
    </row>
    <row r="85" spans="2:2">
      <c r="B85" s="5"/>
    </row>
    <row r="86" spans="2:2">
      <c r="B86" t="s">
        <v>57</v>
      </c>
    </row>
    <row r="87" spans="2:2">
      <c r="B87" t="s">
        <v>98</v>
      </c>
    </row>
    <row r="88" spans="2:2">
      <c r="B88" t="s">
        <v>99</v>
      </c>
    </row>
    <row r="89" spans="2:2">
      <c r="B89" t="s">
        <v>100</v>
      </c>
    </row>
    <row r="90" spans="2:2">
      <c r="B90" t="s">
        <v>101</v>
      </c>
    </row>
    <row r="91" spans="2:2">
      <c r="B91" t="s">
        <v>102</v>
      </c>
    </row>
    <row r="92" spans="2:2">
      <c r="B92" s="8"/>
    </row>
    <row r="93" spans="2:2">
      <c r="B93" s="5" t="s">
        <v>51</v>
      </c>
    </row>
    <row r="94" spans="2:2">
      <c r="B94" s="8"/>
    </row>
    <row r="95" spans="2:2">
      <c r="B95" s="8" t="s">
        <v>104</v>
      </c>
    </row>
    <row r="96" spans="2:2">
      <c r="B96" s="8" t="s">
        <v>78</v>
      </c>
    </row>
    <row r="97" spans="2:2">
      <c r="B97" s="8"/>
    </row>
    <row r="98" spans="2:2">
      <c r="B98" s="5" t="s">
        <v>54</v>
      </c>
    </row>
    <row r="99" spans="2:2">
      <c r="B99" s="8"/>
    </row>
    <row r="100" spans="2:2">
      <c r="B100" s="8" t="s">
        <v>83</v>
      </c>
    </row>
    <row r="101" spans="2:2">
      <c r="B101" s="8"/>
    </row>
    <row r="102" spans="2:2">
      <c r="B102" s="5" t="s">
        <v>55</v>
      </c>
    </row>
    <row r="103" spans="2:2">
      <c r="B103" s="8"/>
    </row>
    <row r="104" spans="2:2">
      <c r="B104" s="8" t="s">
        <v>81</v>
      </c>
    </row>
    <row r="105" spans="2:2">
      <c r="B105" s="8"/>
    </row>
    <row r="106" spans="2:2">
      <c r="B106" s="5" t="s">
        <v>56</v>
      </c>
    </row>
    <row r="107" spans="2:2">
      <c r="B107" s="8"/>
    </row>
    <row r="108" spans="2:2">
      <c r="B108" s="8" t="s">
        <v>82</v>
      </c>
    </row>
  </sheetData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5"/>
  <sheetViews>
    <sheetView workbookViewId="0">
      <selection activeCell="A12" sqref="A12"/>
    </sheetView>
  </sheetViews>
  <sheetFormatPr defaultRowHeight="12.75"/>
  <sheetData>
    <row r="1" spans="1:1">
      <c r="A1" s="5" t="s">
        <v>24</v>
      </c>
    </row>
    <row r="3" spans="1:1">
      <c r="A3" s="18" t="s">
        <v>26</v>
      </c>
    </row>
    <row r="4" spans="1:1">
      <c r="A4" s="8"/>
    </row>
    <row r="5" spans="1:1">
      <c r="A5" s="18" t="s">
        <v>27</v>
      </c>
    </row>
    <row r="7" spans="1:1">
      <c r="A7" t="s">
        <v>90</v>
      </c>
    </row>
    <row r="9" spans="1:1">
      <c r="A9" t="s">
        <v>89</v>
      </c>
    </row>
    <row r="11" spans="1:1">
      <c r="A11" t="s">
        <v>105</v>
      </c>
    </row>
    <row r="13" spans="1:1">
      <c r="A13" s="18" t="s">
        <v>68</v>
      </c>
    </row>
    <row r="15" spans="1:1">
      <c r="A15" t="s">
        <v>91</v>
      </c>
    </row>
    <row r="16" spans="1:1">
      <c r="A16" t="s">
        <v>41</v>
      </c>
    </row>
    <row r="17" spans="1:2">
      <c r="A17" t="s">
        <v>33</v>
      </c>
    </row>
    <row r="18" spans="1:2">
      <c r="A18" t="s">
        <v>34</v>
      </c>
    </row>
    <row r="19" spans="1:2">
      <c r="A19" t="s">
        <v>28</v>
      </c>
    </row>
    <row r="21" spans="1:2">
      <c r="A21" s="18" t="s">
        <v>29</v>
      </c>
    </row>
    <row r="23" spans="1:2">
      <c r="A23" t="s">
        <v>93</v>
      </c>
    </row>
    <row r="24" spans="1:2">
      <c r="A24" t="s">
        <v>94</v>
      </c>
    </row>
    <row r="26" spans="1:2">
      <c r="A26" s="18" t="s">
        <v>42</v>
      </c>
    </row>
    <row r="28" spans="1:2">
      <c r="A28" t="s">
        <v>92</v>
      </c>
      <c r="B28">
        <v>300</v>
      </c>
    </row>
    <row r="29" spans="1:2">
      <c r="A29" t="s">
        <v>30</v>
      </c>
      <c r="B29">
        <v>27</v>
      </c>
    </row>
    <row r="30" spans="1:2">
      <c r="A30" t="s">
        <v>31</v>
      </c>
      <c r="B30">
        <v>5.7</v>
      </c>
    </row>
    <row r="31" spans="1:2">
      <c r="A31" t="s">
        <v>32</v>
      </c>
      <c r="B31">
        <v>39</v>
      </c>
    </row>
    <row r="32" spans="1:2">
      <c r="A32" t="s">
        <v>35</v>
      </c>
      <c r="B32">
        <v>10</v>
      </c>
    </row>
    <row r="33" spans="1:2">
      <c r="A33" t="s">
        <v>36</v>
      </c>
      <c r="B33">
        <f>SUM(B28:B32)</f>
        <v>381.7</v>
      </c>
    </row>
    <row r="35" spans="1:2">
      <c r="A35" s="18" t="s">
        <v>67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Data Input</vt:lpstr>
      <vt:lpstr>Notes</vt:lpstr>
      <vt:lpstr>Analyzer</vt:lpstr>
    </vt:vector>
  </TitlesOfParts>
  <Company>Sta-Rite Industries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JEvans</dc:creator>
  <cp:lastModifiedBy>Joe Evans</cp:lastModifiedBy>
  <cp:lastPrinted>2002-07-02T22:19:31Z</cp:lastPrinted>
  <dcterms:created xsi:type="dcterms:W3CDTF">2002-07-01T00:37:31Z</dcterms:created>
  <dcterms:modified xsi:type="dcterms:W3CDTF">2012-04-09T00:16:54Z</dcterms:modified>
</cp:coreProperties>
</file>