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6" i="1"/>
  <c r="J15"/>
  <c r="F15"/>
  <c r="J13"/>
  <c r="F13"/>
  <c r="I18"/>
  <c r="J14"/>
  <c r="I17"/>
  <c r="J17" s="1"/>
  <c r="H18"/>
  <c r="J16" l="1"/>
  <c r="J18"/>
  <c r="J19" s="1"/>
  <c r="F14"/>
  <c r="H17"/>
  <c r="F17" l="1"/>
  <c r="F18"/>
  <c r="F19" s="1"/>
</calcChain>
</file>

<file path=xl/sharedStrings.xml><?xml version="1.0" encoding="utf-8"?>
<sst xmlns="http://schemas.openxmlformats.org/spreadsheetml/2006/main" count="28" uniqueCount="28">
  <si>
    <t>12020 SE 32nd Street #2</t>
  </si>
  <si>
    <t>Bellevue, WA 98005</t>
  </si>
  <si>
    <t>888-644-6686</t>
  </si>
  <si>
    <t>503-659-6230</t>
  </si>
  <si>
    <t>209 S Hamilton Road</t>
  </si>
  <si>
    <t>Moses Lake, WA 98837</t>
  </si>
  <si>
    <t>509-766-6330</t>
  </si>
  <si>
    <t>Pump Operation - Hours / Day</t>
  </si>
  <si>
    <t>Pump Operation - Days / Year</t>
  </si>
  <si>
    <t>Pump Flow - GPM</t>
  </si>
  <si>
    <t>Pump Head - Feet</t>
  </si>
  <si>
    <t>Pump Efficiency - %</t>
  </si>
  <si>
    <t>Motor Efficiency - %</t>
  </si>
  <si>
    <t>REQUIRED DATA</t>
  </si>
  <si>
    <t>RESULTS</t>
  </si>
  <si>
    <t>Annual Energy Cost</t>
  </si>
  <si>
    <t>Cost Per 1000 Gallons Pumped</t>
  </si>
  <si>
    <t>Off BEP Energy Cost Calculator</t>
  </si>
  <si>
    <t>BEP</t>
  </si>
  <si>
    <t>Off BEP</t>
  </si>
  <si>
    <t>BHP At Operating Point</t>
  </si>
  <si>
    <t>Annual Pumpage (gal)</t>
  </si>
  <si>
    <t>Canby, OR 97013</t>
  </si>
  <si>
    <t>321 S Sequoia Parkway</t>
  </si>
  <si>
    <t>Wire to Water Efficiency  (%)</t>
  </si>
  <si>
    <t>kW Per 1000 Gallons Pumped</t>
  </si>
  <si>
    <t>Annual Energy Consumption (kWh)</t>
  </si>
  <si>
    <t>Energy Cost in $/kWh</t>
  </si>
</sst>
</file>

<file path=xl/styles.xml><?xml version="1.0" encoding="utf-8"?>
<styleSheet xmlns="http://schemas.openxmlformats.org/spreadsheetml/2006/main">
  <numFmts count="5">
    <numFmt numFmtId="164" formatCode="&quot;$&quot;#,##0.00"/>
    <numFmt numFmtId="165" formatCode="#,##0.0"/>
    <numFmt numFmtId="166" formatCode="#,##0.000"/>
    <numFmt numFmtId="167" formatCode="&quot;$&quot;#,##0.000"/>
    <numFmt numFmtId="168" formatCode="0.0%"/>
  </numFmts>
  <fonts count="8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" fontId="0" fillId="2" borderId="1" xfId="0" applyNumberFormat="1" applyFill="1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0" fontId="1" fillId="0" borderId="0" xfId="0" applyFont="1"/>
    <xf numFmtId="9" fontId="0" fillId="2" borderId="1" xfId="0" applyNumberFormat="1" applyFill="1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6" fontId="0" fillId="2" borderId="1" xfId="0" applyNumberFormat="1" applyFill="1" applyBorder="1"/>
    <xf numFmtId="167" fontId="0" fillId="2" borderId="1" xfId="0" applyNumberFormat="1" applyFill="1" applyBorder="1"/>
    <xf numFmtId="0" fontId="0" fillId="3" borderId="0" xfId="0" applyFill="1"/>
    <xf numFmtId="168" fontId="0" fillId="2" borderId="1" xfId="0" applyNumberForma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3" fontId="0" fillId="2" borderId="1" xfId="0" applyNumberFormat="1" applyFill="1" applyBorder="1"/>
    <xf numFmtId="164" fontId="0" fillId="0" borderId="0" xfId="0" applyNumberFormat="1" applyFill="1" applyBorder="1"/>
    <xf numFmtId="10" fontId="0" fillId="0" borderId="0" xfId="0" applyNumberFormat="1" applyFill="1" applyBorder="1"/>
    <xf numFmtId="165" fontId="0" fillId="0" borderId="0" xfId="0" applyNumberFormat="1" applyFill="1" applyBorder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0</xdr:row>
      <xdr:rowOff>85725</xdr:rowOff>
    </xdr:from>
    <xdr:to>
      <xdr:col>14</xdr:col>
      <xdr:colOff>295275</xdr:colOff>
      <xdr:row>4</xdr:row>
      <xdr:rowOff>89545</xdr:rowOff>
    </xdr:to>
    <xdr:pic>
      <xdr:nvPicPr>
        <xdr:cNvPr id="2" name="Picture 1" descr="Logo_PumpTe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57800" y="85725"/>
          <a:ext cx="2466975" cy="9563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6"/>
  <sheetViews>
    <sheetView tabSelected="1" workbookViewId="0">
      <selection activeCell="F4" sqref="F4"/>
    </sheetView>
  </sheetViews>
  <sheetFormatPr defaultRowHeight="15"/>
  <cols>
    <col min="6" max="6" width="12.7109375" customWidth="1"/>
    <col min="7" max="7" width="3.7109375" customWidth="1"/>
    <col min="8" max="9" width="9.140625" hidden="1" customWidth="1"/>
    <col min="10" max="10" width="12.7109375" customWidth="1"/>
  </cols>
  <sheetData>
    <row r="1" spans="2:15" ht="18.75" customHeight="1">
      <c r="B1" s="9" t="s">
        <v>17</v>
      </c>
    </row>
    <row r="2" spans="2:15" ht="18.75" customHeight="1"/>
    <row r="3" spans="2:15" ht="18.75" customHeight="1">
      <c r="B3" s="6" t="s">
        <v>13</v>
      </c>
      <c r="C3" s="7"/>
      <c r="D3" s="7"/>
      <c r="E3" s="7"/>
      <c r="F3" s="8" t="s">
        <v>18</v>
      </c>
      <c r="G3" s="7"/>
      <c r="H3" s="7"/>
      <c r="I3" s="7"/>
      <c r="J3" s="8" t="s">
        <v>19</v>
      </c>
    </row>
    <row r="4" spans="2:15" ht="18.75" customHeight="1">
      <c r="B4" t="s">
        <v>7</v>
      </c>
      <c r="F4" s="1">
        <v>8</v>
      </c>
      <c r="J4" s="1">
        <v>8</v>
      </c>
    </row>
    <row r="5" spans="2:15" ht="18.75" customHeight="1">
      <c r="B5" t="s">
        <v>8</v>
      </c>
      <c r="F5" s="1">
        <v>365</v>
      </c>
      <c r="J5" s="1">
        <v>365</v>
      </c>
    </row>
    <row r="6" spans="2:15" ht="18.75" customHeight="1">
      <c r="B6" t="s">
        <v>9</v>
      </c>
      <c r="F6" s="1">
        <v>5000</v>
      </c>
      <c r="J6" s="1">
        <v>4000</v>
      </c>
      <c r="L6" s="15" t="s">
        <v>0</v>
      </c>
      <c r="M6" s="15"/>
      <c r="N6" s="15"/>
      <c r="O6" s="4"/>
    </row>
    <row r="7" spans="2:15" ht="18.75" customHeight="1">
      <c r="B7" t="s">
        <v>10</v>
      </c>
      <c r="F7" s="1">
        <v>130</v>
      </c>
      <c r="J7" s="1">
        <v>147</v>
      </c>
      <c r="L7" s="15" t="s">
        <v>1</v>
      </c>
      <c r="M7" s="15"/>
      <c r="N7" s="15"/>
      <c r="O7" s="4"/>
    </row>
    <row r="8" spans="2:15" ht="18.75" customHeight="1">
      <c r="B8" t="s">
        <v>11</v>
      </c>
      <c r="F8" s="5">
        <v>0.87</v>
      </c>
      <c r="J8" s="5">
        <v>0.83</v>
      </c>
      <c r="L8" s="15" t="s">
        <v>2</v>
      </c>
      <c r="M8" s="15"/>
      <c r="N8" s="15"/>
      <c r="O8" s="4"/>
    </row>
    <row r="9" spans="2:15" ht="18.75" customHeight="1">
      <c r="B9" t="s">
        <v>12</v>
      </c>
      <c r="F9" s="13">
        <v>0.95</v>
      </c>
      <c r="J9" s="13">
        <v>0.95</v>
      </c>
      <c r="O9" s="4"/>
    </row>
    <row r="10" spans="2:15" ht="18.75" customHeight="1">
      <c r="B10" t="s">
        <v>27</v>
      </c>
      <c r="F10" s="2">
        <v>0.1</v>
      </c>
      <c r="J10" s="2">
        <v>0.1</v>
      </c>
      <c r="L10" s="15" t="s">
        <v>23</v>
      </c>
      <c r="M10" s="15"/>
      <c r="N10" s="15"/>
      <c r="O10" s="4"/>
    </row>
    <row r="11" spans="2:15" ht="18.75" customHeight="1">
      <c r="L11" s="15" t="s">
        <v>22</v>
      </c>
      <c r="M11" s="15"/>
      <c r="N11" s="15"/>
      <c r="O11" s="4"/>
    </row>
    <row r="12" spans="2:15" ht="18.75" customHeight="1">
      <c r="B12" s="6" t="s">
        <v>14</v>
      </c>
      <c r="L12" s="15" t="s">
        <v>3</v>
      </c>
      <c r="M12" s="15"/>
      <c r="N12" s="15"/>
      <c r="O12" s="4"/>
    </row>
    <row r="13" spans="2:15" ht="18.75" customHeight="1">
      <c r="B13" t="s">
        <v>20</v>
      </c>
      <c r="F13" s="3">
        <f>((F6*F7)/3960)/F8</f>
        <v>188.66829211656798</v>
      </c>
      <c r="J13" s="3">
        <f>((J6*J7)/3960)/J8</f>
        <v>178.89740781307049</v>
      </c>
      <c r="L13" s="16"/>
      <c r="M13" s="16"/>
      <c r="N13" s="15"/>
      <c r="O13" s="4"/>
    </row>
    <row r="14" spans="2:15" ht="18.75" customHeight="1">
      <c r="B14" t="s">
        <v>24</v>
      </c>
      <c r="F14" s="5">
        <f>F8*F9</f>
        <v>0.82650000000000001</v>
      </c>
      <c r="J14" s="5">
        <f>J8*J9</f>
        <v>0.78849999999999998</v>
      </c>
      <c r="L14" s="15" t="s">
        <v>4</v>
      </c>
      <c r="M14" s="15"/>
      <c r="N14" s="15"/>
      <c r="O14" s="4"/>
    </row>
    <row r="15" spans="2:15" ht="18.75" customHeight="1">
      <c r="B15" t="s">
        <v>21</v>
      </c>
      <c r="F15" s="17">
        <f>(F6*60*F4*F5)</f>
        <v>876000000</v>
      </c>
      <c r="J15" s="17">
        <f>(J6*60*J4*J5)</f>
        <v>700800000</v>
      </c>
      <c r="L15" s="15" t="s">
        <v>5</v>
      </c>
      <c r="M15" s="15"/>
      <c r="N15" s="15"/>
      <c r="O15" s="4"/>
    </row>
    <row r="16" spans="2:15" ht="18.75" customHeight="1">
      <c r="B16" t="s">
        <v>26</v>
      </c>
      <c r="F16" s="17">
        <f>H17*F4*F5</f>
        <v>432610.43587722362</v>
      </c>
      <c r="J16" s="17">
        <f>I17*J4*J5</f>
        <v>410206.10672354494</v>
      </c>
      <c r="L16" s="15" t="s">
        <v>6</v>
      </c>
      <c r="M16" s="15"/>
      <c r="N16" s="15"/>
      <c r="O16" s="4"/>
    </row>
    <row r="17" spans="2:15" ht="18.75" customHeight="1">
      <c r="B17" t="s">
        <v>15</v>
      </c>
      <c r="F17" s="2">
        <f>F4*F5*H17*F10</f>
        <v>43261.043587722364</v>
      </c>
      <c r="H17">
        <f>0.746*F13/F9</f>
        <v>148.15425886206287</v>
      </c>
      <c r="I17">
        <f>0.746*J13/J9</f>
        <v>140.48154339847429</v>
      </c>
      <c r="J17" s="2">
        <f>J4*J5*I17*J10</f>
        <v>41020.610672354494</v>
      </c>
      <c r="N17" s="15"/>
      <c r="O17" s="4"/>
    </row>
    <row r="18" spans="2:15" ht="18.75" customHeight="1">
      <c r="B18" t="s">
        <v>25</v>
      </c>
      <c r="F18" s="10">
        <f>H18*(H17/60)</f>
        <v>0.49384752954020961</v>
      </c>
      <c r="H18">
        <f>1000/F6</f>
        <v>0.2</v>
      </c>
      <c r="I18">
        <f>1000/J6</f>
        <v>0.25</v>
      </c>
      <c r="J18" s="10">
        <f>I18*(I17/60)</f>
        <v>0.58533976416030953</v>
      </c>
      <c r="O18" s="4"/>
    </row>
    <row r="19" spans="2:15" ht="18.75" customHeight="1">
      <c r="B19" t="s">
        <v>16</v>
      </c>
      <c r="F19" s="11">
        <f>F10*F18</f>
        <v>4.9384752954020963E-2</v>
      </c>
      <c r="J19" s="11">
        <f>J10*J18</f>
        <v>5.8533976416030954E-2</v>
      </c>
      <c r="O19" s="4"/>
    </row>
    <row r="20" spans="2:15" ht="18.75" customHeight="1">
      <c r="H20" s="12"/>
      <c r="I20" s="12"/>
      <c r="J20" s="21"/>
      <c r="O20" s="4"/>
    </row>
    <row r="21" spans="2:15" ht="18.75" customHeight="1">
      <c r="B21" s="6"/>
      <c r="O21" s="4"/>
    </row>
    <row r="22" spans="2:15" ht="18.75" customHeight="1">
      <c r="F22" s="18"/>
      <c r="J22" s="14"/>
      <c r="K22" s="14"/>
      <c r="L22" s="14"/>
      <c r="M22" s="14"/>
      <c r="N22" s="14"/>
      <c r="O22" s="4"/>
    </row>
    <row r="23" spans="2:15" ht="18.75" customHeight="1">
      <c r="F23" s="19"/>
      <c r="J23" s="14"/>
      <c r="K23" s="14"/>
      <c r="L23" s="14"/>
      <c r="M23" s="14"/>
      <c r="N23" s="14"/>
    </row>
    <row r="24" spans="2:15" ht="18.75" customHeight="1">
      <c r="F24" s="18"/>
    </row>
    <row r="25" spans="2:15" ht="18.75" customHeight="1">
      <c r="F25" s="18"/>
    </row>
    <row r="26" spans="2:15">
      <c r="F26" s="20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Evans</dc:creator>
  <cp:lastModifiedBy>Joe Evans</cp:lastModifiedBy>
  <dcterms:created xsi:type="dcterms:W3CDTF">2009-12-02T20:48:20Z</dcterms:created>
  <dcterms:modified xsi:type="dcterms:W3CDTF">2011-09-01T17:27:13Z</dcterms:modified>
</cp:coreProperties>
</file>