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  <c r="F13"/>
  <c r="I16"/>
  <c r="J14"/>
  <c r="I15"/>
  <c r="J15" s="1"/>
  <c r="H16"/>
  <c r="J16" l="1"/>
  <c r="J17" s="1"/>
  <c r="F14"/>
  <c r="H15"/>
  <c r="F15" l="1"/>
  <c r="F16"/>
  <c r="F17" s="1"/>
  <c r="F21" l="1"/>
  <c r="F20"/>
  <c r="F24" s="1"/>
</calcChain>
</file>

<file path=xl/sharedStrings.xml><?xml version="1.0" encoding="utf-8"?>
<sst xmlns="http://schemas.openxmlformats.org/spreadsheetml/2006/main" count="34" uniqueCount="34">
  <si>
    <t>Energy Cost in $/KWH</t>
  </si>
  <si>
    <t>12020 SE 32nd Street #2</t>
  </si>
  <si>
    <t>Bellevue, WA 98005</t>
  </si>
  <si>
    <t>888-644-6686</t>
  </si>
  <si>
    <t>2425 SE Ochoco Street</t>
  </si>
  <si>
    <t>Portland, OR 97222</t>
  </si>
  <si>
    <t>503-659-6230</t>
  </si>
  <si>
    <t>209 S Hamilton Road</t>
  </si>
  <si>
    <t>Moses Lake, WA 98837</t>
  </si>
  <si>
    <t>509-766-6330</t>
  </si>
  <si>
    <t>Wire to Water Energy Calculator</t>
  </si>
  <si>
    <t>PUMP 1</t>
  </si>
  <si>
    <t>PUMP 2</t>
  </si>
  <si>
    <t>Pump Operation - Hours / Day</t>
  </si>
  <si>
    <t>Pump Operation - Days / Year</t>
  </si>
  <si>
    <t>Pump Flow - GPM</t>
  </si>
  <si>
    <t>Pump Head - Feet</t>
  </si>
  <si>
    <t>Pump Efficiency - %</t>
  </si>
  <si>
    <t>Motor Efficiency - %</t>
  </si>
  <si>
    <t>REQUIRED DATA</t>
  </si>
  <si>
    <t>RESULTS</t>
  </si>
  <si>
    <t>BHP At Design Point</t>
  </si>
  <si>
    <t>Wire to Water Efficiency - %</t>
  </si>
  <si>
    <t>Annual Energy Cost</t>
  </si>
  <si>
    <t>Cost Per 1000 Gallons Pumped</t>
  </si>
  <si>
    <t>KW Per 1000 Gallons Pumped</t>
  </si>
  <si>
    <t>Payback - Years</t>
  </si>
  <si>
    <t>Annual Savings - $$</t>
  </si>
  <si>
    <t>Annual Savings - %</t>
  </si>
  <si>
    <t>PAYBACK</t>
  </si>
  <si>
    <t>Cost of Pump 1</t>
  </si>
  <si>
    <t>Cost of Pump 2</t>
  </si>
  <si>
    <t>Note:  When comparing two pumps, place the lower</t>
  </si>
  <si>
    <t>efficiency pump/motor in the Pump 2 column.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</si>
</sst>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#,##0.0"/>
    <numFmt numFmtId="166" formatCode="#,##0.000"/>
    <numFmt numFmtId="167" formatCode="&quot;$&quot;#,##0.000"/>
  </numFmts>
  <fonts count="6">
    <font>
      <sz val="11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2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1" fillId="0" borderId="0" xfId="0" applyFont="1"/>
    <xf numFmtId="0" fontId="2" fillId="0" borderId="0" xfId="0" applyFont="1"/>
    <xf numFmtId="9" fontId="0" fillId="2" borderId="1" xfId="0" applyNumberForma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6" fontId="0" fillId="2" borderId="1" xfId="0" applyNumberFormat="1" applyFill="1" applyBorder="1"/>
    <xf numFmtId="167" fontId="0" fillId="2" borderId="1" xfId="0" applyNumberFormat="1" applyFill="1" applyBorder="1"/>
    <xf numFmtId="10" fontId="0" fillId="2" borderId="1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0</xdr:row>
      <xdr:rowOff>190500</xdr:rowOff>
    </xdr:from>
    <xdr:to>
      <xdr:col>14</xdr:col>
      <xdr:colOff>447675</xdr:colOff>
      <xdr:row>3</xdr:row>
      <xdr:rowOff>133350</xdr:rowOff>
    </xdr:to>
    <xdr:pic>
      <xdr:nvPicPr>
        <xdr:cNvPr id="1025" name="Picture 1" descr="Logo_Pumptech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6875" y="190500"/>
          <a:ext cx="2743200" cy="78105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4"/>
  <sheetViews>
    <sheetView tabSelected="1" workbookViewId="0">
      <selection activeCell="F4" sqref="F4"/>
    </sheetView>
  </sheetViews>
  <sheetFormatPr defaultRowHeight="15"/>
  <cols>
    <col min="6" max="6" width="12.7109375" customWidth="1"/>
    <col min="7" max="7" width="3.7109375" customWidth="1"/>
    <col min="8" max="9" width="9.140625" hidden="1" customWidth="1"/>
    <col min="10" max="10" width="12.7109375" customWidth="1"/>
  </cols>
  <sheetData>
    <row r="1" spans="2:15" ht="18.75" customHeight="1">
      <c r="B1" s="10" t="s">
        <v>10</v>
      </c>
    </row>
    <row r="2" spans="2:15" ht="18.75" customHeight="1"/>
    <row r="3" spans="2:15" ht="18.75" customHeight="1">
      <c r="B3" s="7" t="s">
        <v>19</v>
      </c>
      <c r="C3" s="8"/>
      <c r="D3" s="8"/>
      <c r="E3" s="8"/>
      <c r="F3" s="9" t="s">
        <v>11</v>
      </c>
      <c r="G3" s="8"/>
      <c r="H3" s="8"/>
      <c r="I3" s="8"/>
      <c r="J3" s="9" t="s">
        <v>12</v>
      </c>
    </row>
    <row r="4" spans="2:15" ht="18.75" customHeight="1">
      <c r="B4" t="s">
        <v>13</v>
      </c>
      <c r="F4" s="1">
        <v>8</v>
      </c>
      <c r="J4" s="1">
        <v>8</v>
      </c>
    </row>
    <row r="5" spans="2:15" ht="18.75" customHeight="1">
      <c r="B5" t="s">
        <v>14</v>
      </c>
      <c r="F5" s="1">
        <v>365</v>
      </c>
      <c r="J5" s="1">
        <v>365</v>
      </c>
    </row>
    <row r="6" spans="2:15" ht="18.75" customHeight="1">
      <c r="B6" t="s">
        <v>15</v>
      </c>
      <c r="F6" s="1">
        <v>1000</v>
      </c>
      <c r="J6" s="1">
        <v>1000</v>
      </c>
      <c r="L6" s="4" t="s">
        <v>1</v>
      </c>
      <c r="M6" s="4"/>
      <c r="N6" s="4"/>
      <c r="O6" s="5"/>
    </row>
    <row r="7" spans="2:15" ht="18.75" customHeight="1">
      <c r="B7" t="s">
        <v>16</v>
      </c>
      <c r="F7" s="1">
        <v>100</v>
      </c>
      <c r="J7" s="1">
        <v>100</v>
      </c>
      <c r="L7" s="4" t="s">
        <v>2</v>
      </c>
      <c r="M7" s="4"/>
      <c r="N7" s="4"/>
      <c r="O7" s="5"/>
    </row>
    <row r="8" spans="2:15" ht="18.75" customHeight="1">
      <c r="B8" t="s">
        <v>17</v>
      </c>
      <c r="F8" s="6">
        <v>0.82</v>
      </c>
      <c r="J8" s="6">
        <v>0.75</v>
      </c>
      <c r="L8" s="4" t="s">
        <v>3</v>
      </c>
      <c r="M8" s="4"/>
      <c r="N8" s="4"/>
      <c r="O8" s="5"/>
    </row>
    <row r="9" spans="2:15" ht="18.75" customHeight="1">
      <c r="B9" t="s">
        <v>18</v>
      </c>
      <c r="F9" s="6">
        <v>0.95</v>
      </c>
      <c r="J9" s="6">
        <v>0.9</v>
      </c>
      <c r="O9" s="5"/>
    </row>
    <row r="10" spans="2:15" ht="18.75" customHeight="1">
      <c r="B10" t="s">
        <v>0</v>
      </c>
      <c r="F10" s="2">
        <v>0.1</v>
      </c>
      <c r="J10" s="2">
        <v>0.1</v>
      </c>
      <c r="L10" s="4" t="s">
        <v>4</v>
      </c>
      <c r="M10" s="4"/>
      <c r="N10" s="4"/>
      <c r="O10" s="5"/>
    </row>
    <row r="11" spans="2:15" ht="18.75" customHeight="1">
      <c r="L11" s="4" t="s">
        <v>5</v>
      </c>
      <c r="M11" s="4"/>
      <c r="N11" s="4"/>
      <c r="O11" s="5"/>
    </row>
    <row r="12" spans="2:15" ht="18.75" customHeight="1">
      <c r="B12" s="7" t="s">
        <v>20</v>
      </c>
      <c r="L12" s="4" t="s">
        <v>6</v>
      </c>
      <c r="M12" s="4"/>
      <c r="N12" s="4"/>
      <c r="O12" s="5"/>
    </row>
    <row r="13" spans="2:15" ht="18.75" customHeight="1">
      <c r="B13" t="s">
        <v>21</v>
      </c>
      <c r="F13" s="3">
        <f>((F6*F7)/3960)/F8</f>
        <v>30.79576250307958</v>
      </c>
      <c r="J13" s="3">
        <f>((J6*J7)/3960)/J8</f>
        <v>33.670033670033668</v>
      </c>
      <c r="N13" s="4"/>
      <c r="O13" s="5"/>
    </row>
    <row r="14" spans="2:15" ht="18.75" customHeight="1">
      <c r="B14" t="s">
        <v>22</v>
      </c>
      <c r="F14" s="6">
        <f>F8*F9</f>
        <v>0.77899999999999991</v>
      </c>
      <c r="J14" s="6">
        <f>J8*J9</f>
        <v>0.67500000000000004</v>
      </c>
      <c r="L14" s="4" t="s">
        <v>7</v>
      </c>
      <c r="M14" s="4"/>
      <c r="N14" s="4"/>
      <c r="O14" s="5"/>
    </row>
    <row r="15" spans="2:15" ht="18.75" customHeight="1">
      <c r="B15" t="s">
        <v>23</v>
      </c>
      <c r="F15" s="2">
        <f>F4*F5*H15*F10</f>
        <v>7061.3710921798238</v>
      </c>
      <c r="H15">
        <f>0.746*F13/F9</f>
        <v>24.182777712944599</v>
      </c>
      <c r="I15">
        <f>0.746*J13/J9</f>
        <v>27.908716797605685</v>
      </c>
      <c r="J15" s="2">
        <f>J4*J5*I15*J10</f>
        <v>8149.3453049008604</v>
      </c>
      <c r="L15" s="4" t="s">
        <v>8</v>
      </c>
      <c r="M15" s="4"/>
      <c r="N15" s="4"/>
      <c r="O15" s="5"/>
    </row>
    <row r="16" spans="2:15" ht="18.75" customHeight="1">
      <c r="B16" t="s">
        <v>25</v>
      </c>
      <c r="F16" s="11">
        <f>H16*(H15/60)</f>
        <v>0.40304629521574331</v>
      </c>
      <c r="H16">
        <f>1000/F6</f>
        <v>1</v>
      </c>
      <c r="I16">
        <f>1000/J6</f>
        <v>1</v>
      </c>
      <c r="J16" s="11">
        <f>I16*(I15/60)</f>
        <v>0.46514527996009475</v>
      </c>
      <c r="L16" s="4" t="s">
        <v>9</v>
      </c>
      <c r="M16" s="4"/>
      <c r="N16" s="4"/>
      <c r="O16" s="5"/>
    </row>
    <row r="17" spans="2:15" ht="18.75" customHeight="1">
      <c r="B17" t="s">
        <v>24</v>
      </c>
      <c r="F17" s="12">
        <f>F10*F16</f>
        <v>4.0304629521574334E-2</v>
      </c>
      <c r="J17" s="12">
        <f>J10*J16</f>
        <v>4.6514527996009476E-2</v>
      </c>
      <c r="O17" s="5"/>
    </row>
    <row r="18" spans="2:15" ht="18.75" customHeight="1">
      <c r="H18" s="14"/>
      <c r="I18" s="14"/>
      <c r="O18" s="5"/>
    </row>
    <row r="19" spans="2:15" ht="18.75" customHeight="1">
      <c r="B19" s="7" t="s">
        <v>29</v>
      </c>
      <c r="O19" s="5"/>
    </row>
    <row r="20" spans="2:15" ht="18.75" customHeight="1">
      <c r="B20" t="s">
        <v>27</v>
      </c>
      <c r="F20" s="2">
        <f>J15-F15</f>
        <v>1087.9742127210366</v>
      </c>
      <c r="J20" t="s">
        <v>32</v>
      </c>
      <c r="O20" s="5"/>
    </row>
    <row r="21" spans="2:15" ht="18.75" customHeight="1">
      <c r="B21" t="s">
        <v>28</v>
      </c>
      <c r="F21" s="13">
        <f>(J15-F15)/J15</f>
        <v>0.13350449293966593</v>
      </c>
      <c r="J21" t="s">
        <v>33</v>
      </c>
    </row>
    <row r="22" spans="2:15" ht="18.75" customHeight="1">
      <c r="B22" t="s">
        <v>30</v>
      </c>
      <c r="F22" s="2">
        <v>7000</v>
      </c>
    </row>
    <row r="23" spans="2:15" ht="18.75" customHeight="1">
      <c r="B23" t="s">
        <v>31</v>
      </c>
      <c r="F23" s="2">
        <v>5000</v>
      </c>
    </row>
    <row r="24" spans="2:15">
      <c r="B24" t="s">
        <v>26</v>
      </c>
      <c r="F24" s="3">
        <f>(F22-F23)/F20</f>
        <v>1.8382788641634953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Evans</dc:creator>
  <cp:lastModifiedBy>Joe Evans</cp:lastModifiedBy>
  <dcterms:created xsi:type="dcterms:W3CDTF">2009-12-02T20:48:20Z</dcterms:created>
  <dcterms:modified xsi:type="dcterms:W3CDTF">2009-12-05T04:46:37Z</dcterms:modified>
</cp:coreProperties>
</file>