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5" i="1"/>
  <c r="F15"/>
  <c r="I18"/>
  <c r="J16"/>
  <c r="I17"/>
  <c r="J17" s="1"/>
  <c r="H18"/>
  <c r="J18" l="1"/>
  <c r="J19" s="1"/>
  <c r="F16"/>
  <c r="H17"/>
  <c r="F17" l="1"/>
  <c r="F18"/>
  <c r="F19" s="1"/>
  <c r="F23" l="1"/>
  <c r="F22"/>
  <c r="F26" s="1"/>
</calcChain>
</file>

<file path=xl/sharedStrings.xml><?xml version="1.0" encoding="utf-8"?>
<sst xmlns="http://schemas.openxmlformats.org/spreadsheetml/2006/main" count="43" uniqueCount="42">
  <si>
    <t>Energy Cost in $/KWH</t>
  </si>
  <si>
    <t>12020 SE 32nd Street #2</t>
  </si>
  <si>
    <t>Bellevue, WA 98005</t>
  </si>
  <si>
    <t>888-644-6686</t>
  </si>
  <si>
    <t>2425 SE Ochoco Street</t>
  </si>
  <si>
    <t>Portland, OR 97222</t>
  </si>
  <si>
    <t>503-659-6230</t>
  </si>
  <si>
    <t>209 S Hamilton Road</t>
  </si>
  <si>
    <t>Moses Lake, WA 98837</t>
  </si>
  <si>
    <t>509-766-6330</t>
  </si>
  <si>
    <t>Pump Operation - Hours / Day</t>
  </si>
  <si>
    <t>Pump Operation - Days / Year</t>
  </si>
  <si>
    <t>Pump Flow - GPM</t>
  </si>
  <si>
    <t>Pump Head - Feet</t>
  </si>
  <si>
    <t>Pump Efficiency - %</t>
  </si>
  <si>
    <t>Motor Efficiency - %</t>
  </si>
  <si>
    <t>REQUIRED DATA</t>
  </si>
  <si>
    <t>RESULTS</t>
  </si>
  <si>
    <t>BHP At Design Point</t>
  </si>
  <si>
    <t>Wire to Water Efficiency - %</t>
  </si>
  <si>
    <t>Annual Energy Cost</t>
  </si>
  <si>
    <t>Cost Per 1000 Gallons Pumped</t>
  </si>
  <si>
    <t>KW Per 1000 Gallons Pumped</t>
  </si>
  <si>
    <t>Payback - Years</t>
  </si>
  <si>
    <t>Annual Savings - $$</t>
  </si>
  <si>
    <t>Annual Savings - %</t>
  </si>
  <si>
    <t>PAYBACK</t>
  </si>
  <si>
    <t>System Energy Calculator</t>
  </si>
  <si>
    <t>System Condition:</t>
  </si>
  <si>
    <t>Steel Pipe</t>
  </si>
  <si>
    <t>6"  600'</t>
  </si>
  <si>
    <t>8"  600'</t>
  </si>
  <si>
    <t>Option 1</t>
  </si>
  <si>
    <t>Option 2</t>
  </si>
  <si>
    <t>Cost of Option 1</t>
  </si>
  <si>
    <t>Cost of Option 2</t>
  </si>
  <si>
    <t>Note:  When comparing two options, place the lower</t>
  </si>
  <si>
    <t>efficiency option in the Option 2 column.  If the pump</t>
  </si>
  <si>
    <t>of Option 1, increase the Hours / Day of operation to</t>
  </si>
  <si>
    <t>or parallel pumps in Option 2 cannot meet the flow of</t>
  </si>
  <si>
    <t>make up the difference.  Be sure to correct the overall</t>
  </si>
  <si>
    <t>hydraulic efficiency when pumps are running in parallel.</t>
  </si>
</sst>
</file>

<file path=xl/styles.xml><?xml version="1.0" encoding="utf-8"?>
<styleSheet xmlns="http://schemas.openxmlformats.org/spreadsheetml/2006/main">
  <numFmts count="5">
    <numFmt numFmtId="164" formatCode="&quot;$&quot;#,##0.00"/>
    <numFmt numFmtId="165" formatCode="#,##0.0"/>
    <numFmt numFmtId="166" formatCode="#,##0.000"/>
    <numFmt numFmtId="167" formatCode="&quot;$&quot;#,##0.000"/>
    <numFmt numFmtId="168" formatCode="0.0%"/>
  </numFmts>
  <fonts count="10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2" borderId="1" xfId="0" applyNumberForma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1" fillId="0" borderId="0" xfId="0" applyFont="1"/>
    <xf numFmtId="9" fontId="0" fillId="2" borderId="1" xfId="0" applyNumberFormat="1" applyFill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6" fontId="0" fillId="2" borderId="1" xfId="0" applyNumberFormat="1" applyFill="1" applyBorder="1"/>
    <xf numFmtId="167" fontId="0" fillId="2" borderId="1" xfId="0" applyNumberFormat="1" applyFill="1" applyBorder="1"/>
    <xf numFmtId="10" fontId="0" fillId="2" borderId="1" xfId="0" applyNumberFormat="1" applyFill="1" applyBorder="1"/>
    <xf numFmtId="0" fontId="0" fillId="3" borderId="0" xfId="0" applyFill="1"/>
    <xf numFmtId="168" fontId="0" fillId="2" borderId="1" xfId="0" applyNumberForma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0</xdr:row>
      <xdr:rowOff>190500</xdr:rowOff>
    </xdr:from>
    <xdr:to>
      <xdr:col>14</xdr:col>
      <xdr:colOff>447675</xdr:colOff>
      <xdr:row>5</xdr:row>
      <xdr:rowOff>133350</xdr:rowOff>
    </xdr:to>
    <xdr:pic>
      <xdr:nvPicPr>
        <xdr:cNvPr id="1025" name="Picture 1" descr="Logo_Pumptech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190500"/>
          <a:ext cx="2743200" cy="7810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7"/>
  <sheetViews>
    <sheetView tabSelected="1" workbookViewId="0">
      <selection activeCell="F4" sqref="F4"/>
    </sheetView>
  </sheetViews>
  <sheetFormatPr defaultRowHeight="15"/>
  <cols>
    <col min="6" max="6" width="12.7109375" customWidth="1"/>
    <col min="7" max="7" width="3.7109375" customWidth="1"/>
    <col min="8" max="9" width="9.140625" hidden="1" customWidth="1"/>
    <col min="10" max="10" width="12.7109375" customWidth="1"/>
  </cols>
  <sheetData>
    <row r="1" spans="2:15" ht="18.75" customHeight="1">
      <c r="B1" s="9" t="s">
        <v>27</v>
      </c>
    </row>
    <row r="2" spans="2:15" ht="18.75" customHeight="1"/>
    <row r="3" spans="2:15" ht="18.75" customHeight="1">
      <c r="B3" s="6" t="s">
        <v>16</v>
      </c>
      <c r="C3" s="7"/>
      <c r="D3" s="7"/>
      <c r="E3" s="7"/>
      <c r="F3" s="8" t="s">
        <v>32</v>
      </c>
      <c r="G3" s="7"/>
      <c r="H3" s="7"/>
      <c r="I3" s="7"/>
      <c r="J3" s="8" t="s">
        <v>33</v>
      </c>
    </row>
    <row r="4" spans="2:15" ht="18.75" customHeight="1">
      <c r="B4" s="18" t="s">
        <v>28</v>
      </c>
      <c r="C4" s="7"/>
      <c r="D4" s="7"/>
      <c r="E4" s="7"/>
      <c r="F4" s="20" t="s">
        <v>29</v>
      </c>
      <c r="G4" s="19"/>
      <c r="H4" s="19"/>
      <c r="I4" s="19"/>
      <c r="J4" s="20" t="s">
        <v>29</v>
      </c>
    </row>
    <row r="5" spans="2:15" ht="18.75" customHeight="1">
      <c r="B5" s="18"/>
      <c r="C5" s="7"/>
      <c r="D5" s="7"/>
      <c r="E5" s="7"/>
      <c r="F5" s="20" t="s">
        <v>31</v>
      </c>
      <c r="G5" s="7"/>
      <c r="H5" s="7"/>
      <c r="I5" s="7"/>
      <c r="J5" s="20" t="s">
        <v>30</v>
      </c>
    </row>
    <row r="6" spans="2:15" ht="18.75" customHeight="1">
      <c r="B6" t="s">
        <v>10</v>
      </c>
      <c r="F6" s="1">
        <v>8</v>
      </c>
      <c r="J6" s="1">
        <v>8</v>
      </c>
    </row>
    <row r="7" spans="2:15" ht="18.75" customHeight="1">
      <c r="B7" t="s">
        <v>11</v>
      </c>
      <c r="F7" s="1">
        <v>365</v>
      </c>
      <c r="J7" s="1">
        <v>365</v>
      </c>
    </row>
    <row r="8" spans="2:15" ht="18.75" customHeight="1">
      <c r="B8" t="s">
        <v>12</v>
      </c>
      <c r="F8" s="1">
        <v>600</v>
      </c>
      <c r="J8" s="1">
        <v>600</v>
      </c>
      <c r="L8" s="16" t="s">
        <v>1</v>
      </c>
      <c r="M8" s="16"/>
      <c r="N8" s="16"/>
      <c r="O8" s="4"/>
    </row>
    <row r="9" spans="2:15" ht="18.75" customHeight="1">
      <c r="B9" t="s">
        <v>13</v>
      </c>
      <c r="F9" s="1">
        <v>50</v>
      </c>
      <c r="J9" s="1">
        <v>65</v>
      </c>
      <c r="L9" s="16" t="s">
        <v>2</v>
      </c>
      <c r="M9" s="16"/>
      <c r="N9" s="16"/>
      <c r="O9" s="4"/>
    </row>
    <row r="10" spans="2:15" ht="18.75" customHeight="1">
      <c r="B10" t="s">
        <v>14</v>
      </c>
      <c r="F10" s="5">
        <v>0.71</v>
      </c>
      <c r="J10" s="5">
        <v>0.71</v>
      </c>
      <c r="L10" s="16" t="s">
        <v>3</v>
      </c>
      <c r="M10" s="16"/>
      <c r="N10" s="16"/>
      <c r="O10" s="4"/>
    </row>
    <row r="11" spans="2:15" ht="18.75" customHeight="1">
      <c r="B11" t="s">
        <v>15</v>
      </c>
      <c r="F11" s="14">
        <v>0.82</v>
      </c>
      <c r="J11" s="14">
        <v>0.82</v>
      </c>
      <c r="O11" s="4"/>
    </row>
    <row r="12" spans="2:15" ht="18.75" customHeight="1">
      <c r="B12" t="s">
        <v>0</v>
      </c>
      <c r="F12" s="2">
        <v>0.11</v>
      </c>
      <c r="J12" s="2">
        <v>0.11</v>
      </c>
      <c r="L12" s="16" t="s">
        <v>4</v>
      </c>
      <c r="M12" s="16"/>
      <c r="N12" s="16"/>
      <c r="O12" s="4"/>
    </row>
    <row r="13" spans="2:15" ht="18.75" customHeight="1">
      <c r="L13" s="16" t="s">
        <v>5</v>
      </c>
      <c r="M13" s="16"/>
      <c r="N13" s="16"/>
      <c r="O13" s="4"/>
    </row>
    <row r="14" spans="2:15" ht="18.75" customHeight="1">
      <c r="B14" s="6" t="s">
        <v>17</v>
      </c>
      <c r="L14" s="16" t="s">
        <v>6</v>
      </c>
      <c r="M14" s="16"/>
      <c r="N14" s="16"/>
      <c r="O14" s="4"/>
    </row>
    <row r="15" spans="2:15" ht="18.75" customHeight="1">
      <c r="B15" t="s">
        <v>18</v>
      </c>
      <c r="F15" s="3">
        <f>((F8*F9)/3960)/F10</f>
        <v>10.670081092616305</v>
      </c>
      <c r="J15" s="3">
        <f>((J8*J9)/3960)/J10</f>
        <v>13.871105420401195</v>
      </c>
      <c r="L15" s="17"/>
      <c r="M15" s="17"/>
      <c r="N15" s="16"/>
      <c r="O15" s="4"/>
    </row>
    <row r="16" spans="2:15" ht="18.75" customHeight="1">
      <c r="B16" t="s">
        <v>19</v>
      </c>
      <c r="F16" s="5">
        <f>F10*F11</f>
        <v>0.58219999999999994</v>
      </c>
      <c r="J16" s="5">
        <f>J10*J11</f>
        <v>0.58219999999999994</v>
      </c>
      <c r="L16" s="16" t="s">
        <v>7</v>
      </c>
      <c r="M16" s="16"/>
      <c r="N16" s="16"/>
      <c r="O16" s="4"/>
    </row>
    <row r="17" spans="2:15" ht="18.75" customHeight="1">
      <c r="B17" t="s">
        <v>20</v>
      </c>
      <c r="F17" s="2">
        <f>F6*F7*H17*F12</f>
        <v>3117.9434329554574</v>
      </c>
      <c r="H17">
        <f>0.746*F15/F11</f>
        <v>9.7071713354777618</v>
      </c>
      <c r="I17">
        <f>0.746*J15/J11</f>
        <v>12.619322736121088</v>
      </c>
      <c r="J17" s="2">
        <f>J6*J7*I17*J12</f>
        <v>4053.3264628420934</v>
      </c>
      <c r="L17" s="16" t="s">
        <v>8</v>
      </c>
      <c r="M17" s="16"/>
      <c r="N17" s="16"/>
      <c r="O17" s="4"/>
    </row>
    <row r="18" spans="2:15" ht="18.75" customHeight="1">
      <c r="B18" t="s">
        <v>22</v>
      </c>
      <c r="F18" s="10">
        <f>H18*(H17/60)</f>
        <v>0.26964364820771564</v>
      </c>
      <c r="H18">
        <f>1000/F8</f>
        <v>1.6666666666666667</v>
      </c>
      <c r="I18">
        <f>1000/J8</f>
        <v>1.6666666666666667</v>
      </c>
      <c r="J18" s="10">
        <f>I18*(I17/60)</f>
        <v>0.35053674267003027</v>
      </c>
      <c r="L18" s="16" t="s">
        <v>9</v>
      </c>
      <c r="M18" s="16"/>
      <c r="N18" s="16"/>
      <c r="O18" s="4"/>
    </row>
    <row r="19" spans="2:15" ht="18.75" customHeight="1">
      <c r="B19" t="s">
        <v>21</v>
      </c>
      <c r="F19" s="11">
        <f>F12*F18</f>
        <v>2.9660801302848719E-2</v>
      </c>
      <c r="J19" s="11">
        <f>J12*J18</f>
        <v>3.8559041693703326E-2</v>
      </c>
      <c r="O19" s="4"/>
    </row>
    <row r="20" spans="2:15" ht="18.75" customHeight="1">
      <c r="H20" s="13"/>
      <c r="I20" s="13"/>
      <c r="O20" s="4"/>
    </row>
    <row r="21" spans="2:15" ht="18.75" customHeight="1">
      <c r="B21" s="6" t="s">
        <v>26</v>
      </c>
      <c r="O21" s="4"/>
    </row>
    <row r="22" spans="2:15" ht="18.75" customHeight="1">
      <c r="B22" t="s">
        <v>24</v>
      </c>
      <c r="F22" s="2">
        <f>J17-F17</f>
        <v>935.383029886636</v>
      </c>
      <c r="J22" s="15" t="s">
        <v>36</v>
      </c>
      <c r="K22" s="15"/>
      <c r="L22" s="15"/>
      <c r="M22" s="15"/>
      <c r="N22" s="15"/>
      <c r="O22" s="4"/>
    </row>
    <row r="23" spans="2:15" ht="18.75" customHeight="1">
      <c r="B23" t="s">
        <v>25</v>
      </c>
      <c r="F23" s="12">
        <f>(J17-F17)/J17</f>
        <v>0.23076923076923053</v>
      </c>
      <c r="J23" s="15" t="s">
        <v>37</v>
      </c>
      <c r="K23" s="15"/>
      <c r="L23" s="15"/>
      <c r="M23" s="15"/>
      <c r="N23" s="15"/>
    </row>
    <row r="24" spans="2:15" ht="18.75" customHeight="1">
      <c r="B24" t="s">
        <v>34</v>
      </c>
      <c r="F24" s="2">
        <v>12000</v>
      </c>
      <c r="J24" s="15" t="s">
        <v>39</v>
      </c>
    </row>
    <row r="25" spans="2:15" ht="18.75" customHeight="1">
      <c r="B25" t="s">
        <v>35</v>
      </c>
      <c r="F25" s="2">
        <v>9000</v>
      </c>
      <c r="J25" s="15" t="s">
        <v>38</v>
      </c>
    </row>
    <row r="26" spans="2:15">
      <c r="B26" t="s">
        <v>23</v>
      </c>
      <c r="F26" s="3">
        <f>(F24-F25)/F22</f>
        <v>3.2072422784531227</v>
      </c>
      <c r="J26" s="15" t="s">
        <v>40</v>
      </c>
    </row>
    <row r="27" spans="2:15">
      <c r="J27" s="15" t="s">
        <v>41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2009-12-02T20:48:20Z</dcterms:created>
  <dcterms:modified xsi:type="dcterms:W3CDTF">2011-05-06T15:09:48Z</dcterms:modified>
</cp:coreProperties>
</file>