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27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13"/>
  <c r="D12"/>
  <c r="D9" l="1"/>
  <c r="D8"/>
  <c r="D7"/>
  <c r="D6"/>
  <c r="C17" l="1"/>
  <c r="C24" s="1"/>
  <c r="C18" l="1"/>
  <c r="C19" s="1"/>
  <c r="D25" s="1"/>
  <c r="C25" s="1"/>
  <c r="C20" l="1"/>
  <c r="C21" s="1"/>
  <c r="C22" s="1"/>
  <c r="C23" l="1"/>
</calcChain>
</file>

<file path=xl/sharedStrings.xml><?xml version="1.0" encoding="utf-8"?>
<sst xmlns="http://schemas.openxmlformats.org/spreadsheetml/2006/main" count="37" uniqueCount="33">
  <si>
    <t>Wet Well Diameter (inches)</t>
  </si>
  <si>
    <t>convert inches to feet</t>
  </si>
  <si>
    <t>INPUT DATA</t>
  </si>
  <si>
    <t>CALCULATED RESULTS</t>
  </si>
  <si>
    <t>Pump Down Distance (inches)</t>
  </si>
  <si>
    <t>Discharge Gauge Pressure (PSI)</t>
  </si>
  <si>
    <t>Pump Down Time (seconds)</t>
  </si>
  <si>
    <t>Wet Well Volume / Foot (Gal)</t>
  </si>
  <si>
    <t>Draw Down Volume (Gal)</t>
  </si>
  <si>
    <t>convert seconds to minutes</t>
  </si>
  <si>
    <t>Discharge Velocity @ Gauge (ft/sec)</t>
  </si>
  <si>
    <t>Discharge Velocity Head (ft)</t>
  </si>
  <si>
    <t>convert PSI to feet</t>
  </si>
  <si>
    <t>Gauge Location to Water Level (inches)</t>
  </si>
  <si>
    <t>Discharge Pipe ID @ Gauge (inches)</t>
  </si>
  <si>
    <t>Enter vertical distance from the Pump On Water Level to discharge gauge location in cell C9.</t>
  </si>
  <si>
    <t>Use a calibrated gauge that reads the measured pressure near the mid point of the gauge range.</t>
  </si>
  <si>
    <r>
      <t>Pump to Gauge Friction Loss (ft)</t>
    </r>
    <r>
      <rPr>
        <sz val="11"/>
        <color rgb="FFFF0000"/>
        <rFont val="Calibri"/>
        <family val="2"/>
        <scheme val="minor"/>
      </rPr>
      <t>**</t>
    </r>
  </si>
  <si>
    <t>**Calculate the friction loss based upon the the discharge velocity (C19) and pipe length from pump to gauge.  Use a friction table for the pipe size.</t>
  </si>
  <si>
    <t>TDH Pump Discharge (ft)</t>
  </si>
  <si>
    <t>TDH Pump Discharge (PSI)</t>
  </si>
  <si>
    <t>SIMPLE WASTEWATER PUMP DRAW DOWN CALCULATOR</t>
  </si>
  <si>
    <t>Inflow Distance (inches)</t>
  </si>
  <si>
    <t>Inflow Time (seconds)</t>
  </si>
  <si>
    <t>Flow Rate (GPM No Inflow)</t>
  </si>
  <si>
    <t>Inflow Volume (Gal)</t>
  </si>
  <si>
    <t>Total Flow Rate (Gal)</t>
  </si>
  <si>
    <t>It is always best to perform a drawdown test with the invert off.  If you cannot close it, perform the test during a time when inflow is lowest.</t>
  </si>
  <si>
    <t>To account for inflow, perform an inflow test immediately after the drawdown test.  To perform the inflow test, turn the pump off and</t>
  </si>
  <si>
    <t>record the time required for the wet well level to rise 2 to 3 inches.  Enter the time and level increase in cells C12 and C13.  If inflow is not</t>
  </si>
  <si>
    <t>a factor enter 0 in cells C12 and C13.  It is always best to do at least two drawdown tests (and inflow tests if required) in order to get a more</t>
  </si>
  <si>
    <t>accurate flow rate.</t>
  </si>
  <si>
    <t>Notes &amp; Directions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</si>
</sst>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4"/>
      <color rgb="FF3333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1" fontId="0" fillId="2" borderId="1" xfId="0" applyNumberFormat="1" applyFill="1" applyBorder="1"/>
    <xf numFmtId="164" fontId="0" fillId="2" borderId="1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0" fontId="1" fillId="0" borderId="0" xfId="0" applyFont="1"/>
    <xf numFmtId="0" fontId="0" fillId="0" borderId="0" xfId="0" applyBorder="1"/>
    <xf numFmtId="0" fontId="0" fillId="0" borderId="0" xfId="0" applyFill="1"/>
    <xf numFmtId="2" fontId="0" fillId="0" borderId="0" xfId="0" applyNumberFormat="1" applyFill="1" applyBorder="1"/>
    <xf numFmtId="0" fontId="2" fillId="0" borderId="0" xfId="0" applyFont="1"/>
    <xf numFmtId="0" fontId="3" fillId="0" borderId="0" xfId="0" applyFont="1"/>
    <xf numFmtId="164" fontId="0" fillId="3" borderId="1" xfId="0" applyNumberFormat="1" applyFill="1" applyBorder="1"/>
    <xf numFmtId="1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</xdr:row>
      <xdr:rowOff>161925</xdr:rowOff>
    </xdr:from>
    <xdr:ext cx="184731" cy="264560"/>
    <xdr:sp macro="" textlink="">
      <xdr:nvSpPr>
        <xdr:cNvPr id="15" name="TextBox 14"/>
        <xdr:cNvSpPr txBox="1"/>
      </xdr:nvSpPr>
      <xdr:spPr>
        <a:xfrm>
          <a:off x="4486275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10</xdr:col>
      <xdr:colOff>295275</xdr:colOff>
      <xdr:row>0</xdr:row>
      <xdr:rowOff>38100</xdr:rowOff>
    </xdr:from>
    <xdr:to>
      <xdr:col>13</xdr:col>
      <xdr:colOff>390525</xdr:colOff>
      <xdr:row>3</xdr:row>
      <xdr:rowOff>164831</xdr:rowOff>
    </xdr:to>
    <xdr:pic>
      <xdr:nvPicPr>
        <xdr:cNvPr id="24" name="Picture 23" descr="Logo_PumpTe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1550" y="38100"/>
          <a:ext cx="1924050" cy="7458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180976</xdr:colOff>
      <xdr:row>4</xdr:row>
      <xdr:rowOff>114300</xdr:rowOff>
    </xdr:from>
    <xdr:to>
      <xdr:col>15</xdr:col>
      <xdr:colOff>200026</xdr:colOff>
      <xdr:row>25</xdr:row>
      <xdr:rowOff>28515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1" y="923925"/>
          <a:ext cx="4286250" cy="39147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C19" sqref="C19"/>
    </sheetView>
  </sheetViews>
  <sheetFormatPr defaultRowHeight="15"/>
  <cols>
    <col min="1" max="1" width="30.7109375" customWidth="1"/>
    <col min="4" max="8" width="9.140625" hidden="1" customWidth="1"/>
    <col min="9" max="9" width="9.140625" style="1" customWidth="1"/>
    <col min="10" max="12" width="9.140625" customWidth="1"/>
  </cols>
  <sheetData>
    <row r="1" spans="1:8" ht="18.75">
      <c r="A1" s="7" t="s">
        <v>21</v>
      </c>
    </row>
    <row r="3" spans="1:8">
      <c r="A3" s="11" t="s">
        <v>2</v>
      </c>
    </row>
    <row r="5" spans="1:8">
      <c r="A5" t="s">
        <v>0</v>
      </c>
      <c r="C5" s="13">
        <v>144</v>
      </c>
      <c r="D5" s="10">
        <f>C5/12</f>
        <v>12</v>
      </c>
      <c r="E5" s="4"/>
      <c r="F5" s="4" t="s">
        <v>1</v>
      </c>
      <c r="G5" s="4"/>
      <c r="H5" s="4"/>
    </row>
    <row r="6" spans="1:8">
      <c r="A6" t="s">
        <v>4</v>
      </c>
      <c r="C6" s="13">
        <v>12</v>
      </c>
      <c r="D6" s="10">
        <f>C6/12</f>
        <v>1</v>
      </c>
      <c r="E6" s="4"/>
      <c r="F6" s="4" t="s">
        <v>1</v>
      </c>
      <c r="G6" s="4"/>
      <c r="H6" s="4"/>
    </row>
    <row r="7" spans="1:8">
      <c r="A7" t="s">
        <v>6</v>
      </c>
      <c r="C7" s="14">
        <v>30</v>
      </c>
      <c r="D7" s="10">
        <f>C7/60</f>
        <v>0.5</v>
      </c>
      <c r="E7" s="4"/>
      <c r="F7" s="4" t="s">
        <v>9</v>
      </c>
      <c r="G7" s="4"/>
      <c r="H7" s="4"/>
    </row>
    <row r="8" spans="1:8">
      <c r="A8" t="s">
        <v>5</v>
      </c>
      <c r="C8" s="13">
        <v>22</v>
      </c>
      <c r="D8" s="10">
        <f>C8*2.31</f>
        <v>50.82</v>
      </c>
      <c r="E8" s="4"/>
      <c r="F8" s="4" t="s">
        <v>12</v>
      </c>
      <c r="G8" s="4"/>
      <c r="H8" s="4"/>
    </row>
    <row r="9" spans="1:8">
      <c r="A9" t="s">
        <v>13</v>
      </c>
      <c r="C9" s="13">
        <v>120</v>
      </c>
      <c r="D9" s="10">
        <f>C9/12</f>
        <v>10</v>
      </c>
      <c r="E9" s="4"/>
      <c r="F9" s="4" t="s">
        <v>1</v>
      </c>
      <c r="G9" s="4"/>
      <c r="H9" s="4"/>
    </row>
    <row r="10" spans="1:8">
      <c r="A10" t="s">
        <v>14</v>
      </c>
      <c r="C10" s="13">
        <v>6</v>
      </c>
      <c r="D10" s="10"/>
      <c r="E10" s="4"/>
      <c r="F10" s="4"/>
      <c r="G10" s="4"/>
      <c r="H10" s="4"/>
    </row>
    <row r="11" spans="1:8">
      <c r="A11" t="s">
        <v>17</v>
      </c>
      <c r="C11" s="13">
        <v>5</v>
      </c>
      <c r="D11" s="10"/>
      <c r="E11" s="4"/>
      <c r="F11" s="4"/>
      <c r="G11" s="4"/>
      <c r="H11" s="4"/>
    </row>
    <row r="12" spans="1:8">
      <c r="A12" t="s">
        <v>22</v>
      </c>
      <c r="C12" s="13">
        <v>0</v>
      </c>
      <c r="D12" s="10">
        <f>C12/12</f>
        <v>0</v>
      </c>
      <c r="E12" s="4"/>
      <c r="F12" s="4" t="s">
        <v>1</v>
      </c>
      <c r="G12" s="4"/>
      <c r="H12" s="4"/>
    </row>
    <row r="13" spans="1:8">
      <c r="A13" t="s">
        <v>23</v>
      </c>
      <c r="C13" s="13">
        <v>0</v>
      </c>
      <c r="D13" s="10">
        <f>C13/60</f>
        <v>0</v>
      </c>
      <c r="E13" s="4"/>
      <c r="F13" s="4" t="s">
        <v>9</v>
      </c>
      <c r="G13" s="4"/>
      <c r="H13" s="4"/>
    </row>
    <row r="14" spans="1:8">
      <c r="D14" s="9"/>
      <c r="E14" s="9"/>
      <c r="F14" s="9"/>
      <c r="G14" s="9"/>
      <c r="H14" s="9"/>
    </row>
    <row r="15" spans="1:8">
      <c r="A15" s="11" t="s">
        <v>3</v>
      </c>
    </row>
    <row r="17" spans="1:8">
      <c r="A17" t="s">
        <v>7</v>
      </c>
      <c r="C17" s="2">
        <f>(((D5/2)^2*3.14)*7.48)</f>
        <v>845.53920000000005</v>
      </c>
      <c r="G17" s="8"/>
    </row>
    <row r="18" spans="1:8">
      <c r="A18" t="s">
        <v>8</v>
      </c>
      <c r="C18" s="2">
        <f>C17*D6</f>
        <v>845.53920000000005</v>
      </c>
      <c r="D18" s="5"/>
      <c r="E18" s="5"/>
      <c r="F18" s="5"/>
      <c r="G18" s="5"/>
      <c r="H18" s="5"/>
    </row>
    <row r="19" spans="1:8">
      <c r="A19" t="s">
        <v>24</v>
      </c>
      <c r="C19" s="2">
        <f>C18/D7</f>
        <v>1691.0784000000001</v>
      </c>
      <c r="D19" s="5"/>
      <c r="E19" s="5"/>
      <c r="F19" s="5"/>
      <c r="G19" s="5"/>
      <c r="H19" s="5"/>
    </row>
    <row r="20" spans="1:8">
      <c r="A20" t="s">
        <v>10</v>
      </c>
      <c r="C20" s="3">
        <f>(C19*0.4085)/(C10*C10)</f>
        <v>19.189042399999998</v>
      </c>
      <c r="D20" s="6"/>
      <c r="E20" s="6"/>
      <c r="F20" s="6"/>
      <c r="G20" s="6"/>
      <c r="H20" s="6"/>
    </row>
    <row r="21" spans="1:8">
      <c r="A21" t="s">
        <v>11</v>
      </c>
      <c r="C21" s="3">
        <f>(C20*C20)/64.4</f>
        <v>5.7176917426862994</v>
      </c>
      <c r="D21" s="6"/>
      <c r="E21" s="6"/>
      <c r="F21" s="6"/>
      <c r="G21" s="6"/>
      <c r="H21" s="6"/>
    </row>
    <row r="22" spans="1:8">
      <c r="A22" t="s">
        <v>19</v>
      </c>
      <c r="C22" s="3">
        <f>D8+D9+C21+C11</f>
        <v>71.537691742686306</v>
      </c>
      <c r="D22" s="6"/>
      <c r="E22" s="6"/>
      <c r="F22" s="6"/>
      <c r="G22" s="6"/>
      <c r="H22" s="6"/>
    </row>
    <row r="23" spans="1:8">
      <c r="A23" t="s">
        <v>20</v>
      </c>
      <c r="C23" s="3">
        <f>C22/2.31</f>
        <v>30.968697724106626</v>
      </c>
      <c r="D23" s="1"/>
      <c r="E23" s="1"/>
      <c r="F23" s="1"/>
      <c r="G23" s="1"/>
      <c r="H23" s="1"/>
    </row>
    <row r="24" spans="1:8">
      <c r="A24" t="s">
        <v>25</v>
      </c>
      <c r="C24" s="3">
        <f>C17*D12</f>
        <v>0</v>
      </c>
      <c r="D24" s="1"/>
      <c r="E24" s="1"/>
      <c r="F24" s="1"/>
      <c r="G24" s="1"/>
      <c r="H24" s="1"/>
    </row>
    <row r="25" spans="1:8">
      <c r="A25" t="s">
        <v>26</v>
      </c>
      <c r="C25" s="3">
        <f>IF(C12=0,C19,D25)</f>
        <v>1691.0784000000001</v>
      </c>
      <c r="D25" s="1" t="e">
        <f>C24/D13+C19</f>
        <v>#DIV/0!</v>
      </c>
      <c r="E25" s="1"/>
      <c r="F25" s="1"/>
      <c r="G25" s="1"/>
      <c r="H25" s="1"/>
    </row>
    <row r="27" spans="1:8">
      <c r="A27" s="11" t="s">
        <v>32</v>
      </c>
    </row>
    <row r="28" spans="1:8">
      <c r="A28" t="s">
        <v>15</v>
      </c>
    </row>
    <row r="29" spans="1:8">
      <c r="A29" s="12" t="s">
        <v>18</v>
      </c>
    </row>
    <row r="30" spans="1:8">
      <c r="A30" t="s">
        <v>16</v>
      </c>
    </row>
    <row r="31" spans="1:8">
      <c r="A31" t="s">
        <v>27</v>
      </c>
    </row>
    <row r="32" spans="1:8">
      <c r="A32" t="s">
        <v>28</v>
      </c>
    </row>
    <row r="33" spans="1:1">
      <c r="A33" t="s">
        <v>29</v>
      </c>
    </row>
    <row r="34" spans="1:1">
      <c r="A34" t="s">
        <v>30</v>
      </c>
    </row>
    <row r="35" spans="1:1">
      <c r="A35" t="s">
        <v>31</v>
      </c>
    </row>
  </sheetData>
  <pageMargins left="0.7" right="0.7" top="0.75" bottom="0.75" header="0.3" footer="0.3"/>
  <pageSetup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2009-12-15T19:23:57Z</dcterms:created>
  <dcterms:modified xsi:type="dcterms:W3CDTF">2014-09-27T14:40:20Z</dcterms:modified>
</cp:coreProperties>
</file>