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drawings/drawing4.xml" ContentType="application/vnd.openxmlformats-officedocument.drawingml.chartshap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255" windowWidth="13095" windowHeight="8310"/>
  </bookViews>
  <sheets>
    <sheet name="CPSA" sheetId="1" r:id="rId1"/>
    <sheet name="VFD Control in Feet" sheetId="6" r:id="rId2"/>
    <sheet name="VFD Control in PSI" sheetId="8" r:id="rId3"/>
  </sheets>
  <definedNames>
    <definedName name="_xlnm.Print_Area" localSheetId="0">CPSA!$I$78:$X$163</definedName>
  </definedNames>
  <calcPr calcId="125725"/>
</workbook>
</file>

<file path=xl/calcChain.xml><?xml version="1.0" encoding="utf-8"?>
<calcChain xmlns="http://schemas.openxmlformats.org/spreadsheetml/2006/main">
  <c r="H45" i="1"/>
  <c r="H35"/>
  <c r="H25"/>
  <c r="AF58"/>
  <c r="AE58"/>
  <c r="AD58"/>
  <c r="AC58"/>
  <c r="AB58"/>
  <c r="AA58"/>
  <c r="Z58"/>
  <c r="Y58"/>
  <c r="AO23"/>
  <c r="AN23"/>
  <c r="AM23"/>
  <c r="AL23"/>
  <c r="AK23"/>
  <c r="AJ23"/>
  <c r="AI23"/>
  <c r="AH23"/>
  <c r="C50"/>
  <c r="H50"/>
  <c r="Y50"/>
  <c r="D50"/>
  <c r="AO50"/>
  <c r="AN50"/>
  <c r="AL50"/>
  <c r="AJ50"/>
  <c r="AH50"/>
  <c r="C45"/>
  <c r="D45"/>
  <c r="AO45"/>
  <c r="AN45"/>
  <c r="AL45"/>
  <c r="AJ45"/>
  <c r="AH45"/>
  <c r="C40"/>
  <c r="H40"/>
  <c r="Y40"/>
  <c r="D40"/>
  <c r="AO40"/>
  <c r="AN40"/>
  <c r="AL40"/>
  <c r="AJ40"/>
  <c r="AH40"/>
  <c r="C35"/>
  <c r="D35"/>
  <c r="AO35"/>
  <c r="AN35"/>
  <c r="AL35"/>
  <c r="AJ35"/>
  <c r="AH35"/>
  <c r="C30"/>
  <c r="H30"/>
  <c r="Y30"/>
  <c r="D30"/>
  <c r="AO30"/>
  <c r="AN30"/>
  <c r="AL30"/>
  <c r="AJ30"/>
  <c r="AH30"/>
  <c r="C25"/>
  <c r="D25"/>
  <c r="AO25"/>
  <c r="AN25"/>
  <c r="AL25"/>
  <c r="AJ25"/>
  <c r="AH25"/>
  <c r="O50"/>
  <c r="W50"/>
  <c r="AF50"/>
  <c r="N50"/>
  <c r="M50"/>
  <c r="U50"/>
  <c r="AD50"/>
  <c r="L50"/>
  <c r="K50"/>
  <c r="S50"/>
  <c r="AB50"/>
  <c r="J50"/>
  <c r="I50"/>
  <c r="P50"/>
  <c r="O45"/>
  <c r="N45"/>
  <c r="V45"/>
  <c r="AE45"/>
  <c r="M45"/>
  <c r="L45"/>
  <c r="T45"/>
  <c r="AC45"/>
  <c r="K45"/>
  <c r="J45"/>
  <c r="R45"/>
  <c r="AA45"/>
  <c r="Q45"/>
  <c r="Q59"/>
  <c r="I45"/>
  <c r="Z45"/>
  <c r="O40"/>
  <c r="W40"/>
  <c r="AF40"/>
  <c r="N40"/>
  <c r="M40"/>
  <c r="U40"/>
  <c r="AD40"/>
  <c r="L40"/>
  <c r="K40"/>
  <c r="S40"/>
  <c r="AB40"/>
  <c r="J40"/>
  <c r="I40"/>
  <c r="P40"/>
  <c r="O35"/>
  <c r="N35"/>
  <c r="V35"/>
  <c r="AE35"/>
  <c r="M35"/>
  <c r="L35"/>
  <c r="T35"/>
  <c r="AC35"/>
  <c r="K35"/>
  <c r="J35"/>
  <c r="R35"/>
  <c r="AA35"/>
  <c r="Q35"/>
  <c r="Q57"/>
  <c r="I35"/>
  <c r="Z35"/>
  <c r="O30"/>
  <c r="W30"/>
  <c r="AF30"/>
  <c r="N30"/>
  <c r="M30"/>
  <c r="U30"/>
  <c r="AD30"/>
  <c r="L30"/>
  <c r="K30"/>
  <c r="S30"/>
  <c r="AB30"/>
  <c r="J30"/>
  <c r="I30"/>
  <c r="P30"/>
  <c r="P25"/>
  <c r="Y25"/>
  <c r="W25"/>
  <c r="W55"/>
  <c r="O25"/>
  <c r="AF25"/>
  <c r="N25"/>
  <c r="M25"/>
  <c r="L25"/>
  <c r="T25"/>
  <c r="AC25"/>
  <c r="K25"/>
  <c r="J25"/>
  <c r="R25"/>
  <c r="AA25"/>
  <c r="Q25"/>
  <c r="Q55"/>
  <c r="I25"/>
  <c r="Z25"/>
  <c r="AF23"/>
  <c r="AE23"/>
  <c r="AD23"/>
  <c r="AC23"/>
  <c r="AB23"/>
  <c r="AA23"/>
  <c r="Z23"/>
  <c r="Y23"/>
  <c r="W63"/>
  <c r="V63"/>
  <c r="U63"/>
  <c r="T63"/>
  <c r="S63"/>
  <c r="R63"/>
  <c r="Q63"/>
  <c r="P63"/>
  <c r="W60"/>
  <c r="U60"/>
  <c r="S60"/>
  <c r="P60"/>
  <c r="V59"/>
  <c r="T59"/>
  <c r="R59"/>
  <c r="P58"/>
  <c r="V57"/>
  <c r="T57"/>
  <c r="R57"/>
  <c r="P56"/>
  <c r="T55"/>
  <c r="R55"/>
  <c r="P55"/>
  <c r="W54"/>
  <c r="V54"/>
  <c r="U54"/>
  <c r="T54"/>
  <c r="S54"/>
  <c r="R54"/>
  <c r="Q54"/>
  <c r="P54"/>
  <c r="C21"/>
  <c r="H21"/>
  <c r="D21"/>
  <c r="E21"/>
  <c r="C22"/>
  <c r="H22"/>
  <c r="C23"/>
  <c r="H23"/>
  <c r="D23"/>
  <c r="E23"/>
  <c r="C24"/>
  <c r="H24"/>
  <c r="E25"/>
  <c r="C26"/>
  <c r="H26"/>
  <c r="C27"/>
  <c r="H27"/>
  <c r="D27"/>
  <c r="E27"/>
  <c r="C28"/>
  <c r="H28"/>
  <c r="C29"/>
  <c r="H29"/>
  <c r="D29"/>
  <c r="E29"/>
  <c r="E30"/>
  <c r="C31"/>
  <c r="H31"/>
  <c r="D31"/>
  <c r="E31"/>
  <c r="C32"/>
  <c r="H32"/>
  <c r="C33"/>
  <c r="H33"/>
  <c r="D33"/>
  <c r="E33"/>
  <c r="C34"/>
  <c r="H34"/>
  <c r="E35"/>
  <c r="C36"/>
  <c r="H36"/>
  <c r="C37"/>
  <c r="H37"/>
  <c r="D37"/>
  <c r="E37"/>
  <c r="C38"/>
  <c r="H38"/>
  <c r="C39"/>
  <c r="H39"/>
  <c r="D39"/>
  <c r="E39"/>
  <c r="E40"/>
  <c r="C41"/>
  <c r="H41"/>
  <c r="D41"/>
  <c r="E41"/>
  <c r="C42"/>
  <c r="H42"/>
  <c r="C43"/>
  <c r="H43"/>
  <c r="D43"/>
  <c r="E43"/>
  <c r="C44"/>
  <c r="H44"/>
  <c r="E45"/>
  <c r="C46"/>
  <c r="H46"/>
  <c r="C47"/>
  <c r="H47"/>
  <c r="D47"/>
  <c r="E47"/>
  <c r="C48"/>
  <c r="H48"/>
  <c r="C49"/>
  <c r="H49"/>
  <c r="D49"/>
  <c r="E49"/>
  <c r="E50"/>
  <c r="O49"/>
  <c r="O48"/>
  <c r="O47"/>
  <c r="O46"/>
  <c r="O43"/>
  <c r="O41"/>
  <c r="O39"/>
  <c r="O38"/>
  <c r="O37"/>
  <c r="O36"/>
  <c r="O33"/>
  <c r="O31"/>
  <c r="O29"/>
  <c r="O28"/>
  <c r="O27"/>
  <c r="O26"/>
  <c r="O23"/>
  <c r="N49"/>
  <c r="N47"/>
  <c r="N44"/>
  <c r="N43"/>
  <c r="N42"/>
  <c r="N41"/>
  <c r="N39"/>
  <c r="N37"/>
  <c r="N34"/>
  <c r="N33"/>
  <c r="N32"/>
  <c r="N31"/>
  <c r="N29"/>
  <c r="N27"/>
  <c r="N24"/>
  <c r="N23"/>
  <c r="N22"/>
  <c r="M49"/>
  <c r="M48"/>
  <c r="M47"/>
  <c r="M46"/>
  <c r="M43"/>
  <c r="M41"/>
  <c r="M39"/>
  <c r="M38"/>
  <c r="M37"/>
  <c r="M36"/>
  <c r="M33"/>
  <c r="M31"/>
  <c r="M29"/>
  <c r="M28"/>
  <c r="M27"/>
  <c r="M26"/>
  <c r="M23"/>
  <c r="O21"/>
  <c r="N21"/>
  <c r="M21"/>
  <c r="W43"/>
  <c r="W41"/>
  <c r="W33"/>
  <c r="W31"/>
  <c r="W23"/>
  <c r="V49"/>
  <c r="V47"/>
  <c r="V39"/>
  <c r="V37"/>
  <c r="V29"/>
  <c r="V27"/>
  <c r="U43"/>
  <c r="U41"/>
  <c r="U33"/>
  <c r="U31"/>
  <c r="U23"/>
  <c r="W21"/>
  <c r="U21"/>
  <c r="L21"/>
  <c r="K21"/>
  <c r="J21"/>
  <c r="I21"/>
  <c r="P43"/>
  <c r="P41"/>
  <c r="P33"/>
  <c r="P31"/>
  <c r="P23"/>
  <c r="P21"/>
  <c r="Q27"/>
  <c r="Q29"/>
  <c r="Q37"/>
  <c r="Q39"/>
  <c r="Q47"/>
  <c r="Q49"/>
  <c r="T43"/>
  <c r="T41"/>
  <c r="T33"/>
  <c r="T31"/>
  <c r="T29"/>
  <c r="T27"/>
  <c r="T23"/>
  <c r="S49"/>
  <c r="S47"/>
  <c r="S39"/>
  <c r="S37"/>
  <c r="S33"/>
  <c r="S31"/>
  <c r="S29"/>
  <c r="S27"/>
  <c r="S23"/>
  <c r="R43"/>
  <c r="R41"/>
  <c r="R39"/>
  <c r="R37"/>
  <c r="R33"/>
  <c r="R31"/>
  <c r="R29"/>
  <c r="R27"/>
  <c r="R23"/>
  <c r="I23"/>
  <c r="I24"/>
  <c r="I26"/>
  <c r="I27"/>
  <c r="I28"/>
  <c r="I29"/>
  <c r="I31"/>
  <c r="I32"/>
  <c r="I33"/>
  <c r="I34"/>
  <c r="I36"/>
  <c r="I37"/>
  <c r="I38"/>
  <c r="I39"/>
  <c r="I41"/>
  <c r="I42"/>
  <c r="I43"/>
  <c r="I44"/>
  <c r="I46"/>
  <c r="I47"/>
  <c r="I48"/>
  <c r="I49"/>
  <c r="L49"/>
  <c r="L48"/>
  <c r="L47"/>
  <c r="L46"/>
  <c r="L44"/>
  <c r="L43"/>
  <c r="L42"/>
  <c r="L41"/>
  <c r="L39"/>
  <c r="L38"/>
  <c r="L37"/>
  <c r="L36"/>
  <c r="L34"/>
  <c r="L33"/>
  <c r="L32"/>
  <c r="L31"/>
  <c r="L29"/>
  <c r="L28"/>
  <c r="L27"/>
  <c r="L26"/>
  <c r="L24"/>
  <c r="L23"/>
  <c r="L22"/>
  <c r="K49"/>
  <c r="K48"/>
  <c r="K47"/>
  <c r="K46"/>
  <c r="K44"/>
  <c r="K43"/>
  <c r="K42"/>
  <c r="K41"/>
  <c r="K39"/>
  <c r="K38"/>
  <c r="K37"/>
  <c r="K36"/>
  <c r="K34"/>
  <c r="K33"/>
  <c r="K32"/>
  <c r="K31"/>
  <c r="K29"/>
  <c r="K28"/>
  <c r="K27"/>
  <c r="K26"/>
  <c r="K24"/>
  <c r="K23"/>
  <c r="K22"/>
  <c r="J49"/>
  <c r="J48"/>
  <c r="J47"/>
  <c r="J46"/>
  <c r="J44"/>
  <c r="J43"/>
  <c r="J42"/>
  <c r="J41"/>
  <c r="J39"/>
  <c r="J38"/>
  <c r="J37"/>
  <c r="J36"/>
  <c r="J34"/>
  <c r="J33"/>
  <c r="J32"/>
  <c r="J31"/>
  <c r="J29"/>
  <c r="J28"/>
  <c r="J27"/>
  <c r="J26"/>
  <c r="J24"/>
  <c r="J23"/>
  <c r="J22"/>
  <c r="Q23"/>
  <c r="I22"/>
  <c r="B2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C20"/>
  <c r="R47"/>
  <c r="R49"/>
  <c r="S41"/>
  <c r="S43"/>
  <c r="T37"/>
  <c r="T39"/>
  <c r="T47"/>
  <c r="T49"/>
  <c r="Q43"/>
  <c r="Q41"/>
  <c r="Q33"/>
  <c r="Q31"/>
  <c r="P27"/>
  <c r="P29"/>
  <c r="P37"/>
  <c r="P39"/>
  <c r="P47"/>
  <c r="P49"/>
  <c r="Q21"/>
  <c r="R21"/>
  <c r="S21"/>
  <c r="T21"/>
  <c r="V21"/>
  <c r="U27"/>
  <c r="U29"/>
  <c r="U37"/>
  <c r="U39"/>
  <c r="U47"/>
  <c r="U49"/>
  <c r="V23"/>
  <c r="V31"/>
  <c r="V33"/>
  <c r="V41"/>
  <c r="V43"/>
  <c r="W27"/>
  <c r="W29"/>
  <c r="W37"/>
  <c r="W39"/>
  <c r="W47"/>
  <c r="W49"/>
  <c r="M22"/>
  <c r="M24"/>
  <c r="M32"/>
  <c r="M34"/>
  <c r="M42"/>
  <c r="M44"/>
  <c r="N26"/>
  <c r="N28"/>
  <c r="N36"/>
  <c r="N38"/>
  <c r="N46"/>
  <c r="N48"/>
  <c r="O22"/>
  <c r="O24"/>
  <c r="O32"/>
  <c r="O34"/>
  <c r="O42"/>
  <c r="O44"/>
  <c r="D48"/>
  <c r="D46"/>
  <c r="D44"/>
  <c r="D42"/>
  <c r="D38"/>
  <c r="D36"/>
  <c r="D34"/>
  <c r="D32"/>
  <c r="D28"/>
  <c r="D26"/>
  <c r="D24"/>
  <c r="D22"/>
  <c r="S56"/>
  <c r="U56"/>
  <c r="W56"/>
  <c r="S58"/>
  <c r="U58"/>
  <c r="W58"/>
  <c r="S25"/>
  <c r="U25"/>
  <c r="V25"/>
  <c r="V55"/>
  <c r="Q30"/>
  <c r="Q56"/>
  <c r="R30"/>
  <c r="T30"/>
  <c r="V30"/>
  <c r="P35"/>
  <c r="S35"/>
  <c r="U35"/>
  <c r="W35"/>
  <c r="Q40"/>
  <c r="Q58"/>
  <c r="R40"/>
  <c r="T40"/>
  <c r="V40"/>
  <c r="P45"/>
  <c r="S45"/>
  <c r="U45"/>
  <c r="W45"/>
  <c r="Q50"/>
  <c r="Q60"/>
  <c r="R50"/>
  <c r="T50"/>
  <c r="V50"/>
  <c r="AI25"/>
  <c r="AK25"/>
  <c r="AM25"/>
  <c r="AI30"/>
  <c r="AK30"/>
  <c r="AM30"/>
  <c r="AI35"/>
  <c r="AK35"/>
  <c r="AM35"/>
  <c r="AI40"/>
  <c r="AK40"/>
  <c r="AM40"/>
  <c r="AI45"/>
  <c r="AK45"/>
  <c r="AM45"/>
  <c r="AI50"/>
  <c r="AK50"/>
  <c r="AM50"/>
  <c r="AC50"/>
  <c r="T60"/>
  <c r="AD45"/>
  <c r="U59"/>
  <c r="Y45"/>
  <c r="P59"/>
  <c r="AC40"/>
  <c r="T58"/>
  <c r="AD35"/>
  <c r="U57"/>
  <c r="Y35"/>
  <c r="P57"/>
  <c r="AC30"/>
  <c r="T56"/>
  <c r="AD25"/>
  <c r="U55"/>
  <c r="E22"/>
  <c r="V22"/>
  <c r="S22"/>
  <c r="W22"/>
  <c r="U22"/>
  <c r="P22"/>
  <c r="T22"/>
  <c r="R22"/>
  <c r="Q22"/>
  <c r="E26"/>
  <c r="W26"/>
  <c r="U26"/>
  <c r="T26"/>
  <c r="V26"/>
  <c r="Q26"/>
  <c r="S26"/>
  <c r="P26"/>
  <c r="R26"/>
  <c r="E32"/>
  <c r="V32"/>
  <c r="S32"/>
  <c r="W32"/>
  <c r="U32"/>
  <c r="P32"/>
  <c r="T32"/>
  <c r="R32"/>
  <c r="Q32"/>
  <c r="E36"/>
  <c r="W36"/>
  <c r="U36"/>
  <c r="P36"/>
  <c r="T36"/>
  <c r="R36"/>
  <c r="V36"/>
  <c r="Q36"/>
  <c r="S36"/>
  <c r="E42"/>
  <c r="V42"/>
  <c r="W42"/>
  <c r="U42"/>
  <c r="P42"/>
  <c r="T42"/>
  <c r="R42"/>
  <c r="Q42"/>
  <c r="S42"/>
  <c r="E46"/>
  <c r="W46"/>
  <c r="U46"/>
  <c r="P46"/>
  <c r="R46"/>
  <c r="V46"/>
  <c r="Q46"/>
  <c r="S46"/>
  <c r="T46"/>
  <c r="AE50"/>
  <c r="V60"/>
  <c r="AA50"/>
  <c r="R60"/>
  <c r="AF45"/>
  <c r="W59"/>
  <c r="AB45"/>
  <c r="S59"/>
  <c r="AE40"/>
  <c r="V58"/>
  <c r="AA40"/>
  <c r="R58"/>
  <c r="AF35"/>
  <c r="W57"/>
  <c r="AB35"/>
  <c r="S57"/>
  <c r="AE30"/>
  <c r="V56"/>
  <c r="AA30"/>
  <c r="R56"/>
  <c r="AB25"/>
  <c r="S55"/>
  <c r="E24"/>
  <c r="V24"/>
  <c r="W24"/>
  <c r="U24"/>
  <c r="P24"/>
  <c r="T24"/>
  <c r="R24"/>
  <c r="Q24"/>
  <c r="S24"/>
  <c r="E28"/>
  <c r="W28"/>
  <c r="P28"/>
  <c r="R28"/>
  <c r="V28"/>
  <c r="Q28"/>
  <c r="S28"/>
  <c r="U28"/>
  <c r="T28"/>
  <c r="E34"/>
  <c r="V34"/>
  <c r="Q34"/>
  <c r="W34"/>
  <c r="U34"/>
  <c r="P34"/>
  <c r="T34"/>
  <c r="R34"/>
  <c r="S34"/>
  <c r="E38"/>
  <c r="W38"/>
  <c r="U38"/>
  <c r="T38"/>
  <c r="V38"/>
  <c r="Q38"/>
  <c r="S38"/>
  <c r="P38"/>
  <c r="R38"/>
  <c r="E44"/>
  <c r="V44"/>
  <c r="S44"/>
  <c r="W44"/>
  <c r="U44"/>
  <c r="P44"/>
  <c r="T44"/>
  <c r="R44"/>
  <c r="Q44"/>
  <c r="E48"/>
  <c r="W48"/>
  <c r="U48"/>
  <c r="T48"/>
  <c r="V48"/>
  <c r="Q48"/>
  <c r="S48"/>
  <c r="P48"/>
  <c r="R48"/>
  <c r="Z40"/>
  <c r="Z30"/>
  <c r="Z50"/>
  <c r="AE25"/>
</calcChain>
</file>

<file path=xl/sharedStrings.xml><?xml version="1.0" encoding="utf-8"?>
<sst xmlns="http://schemas.openxmlformats.org/spreadsheetml/2006/main" count="127" uniqueCount="110">
  <si>
    <t>Q1</t>
  </si>
  <si>
    <t>Q2</t>
  </si>
  <si>
    <t>Q3</t>
  </si>
  <si>
    <t>Q4</t>
  </si>
  <si>
    <t>Q5</t>
  </si>
  <si>
    <t>AFFINITY LAW CALCULATOR</t>
  </si>
  <si>
    <t>H1</t>
  </si>
  <si>
    <t>H2</t>
  </si>
  <si>
    <t>H3</t>
  </si>
  <si>
    <t>H4</t>
  </si>
  <si>
    <t>H5</t>
  </si>
  <si>
    <t>Q6</t>
  </si>
  <si>
    <t>H6</t>
  </si>
  <si>
    <t>Q7</t>
  </si>
  <si>
    <t>H7</t>
  </si>
  <si>
    <t>Q8</t>
  </si>
  <si>
    <t>H8</t>
  </si>
  <si>
    <t>INSTRUCTIONS:</t>
  </si>
  <si>
    <t>Enter a motor speed for 60 Hz</t>
  </si>
  <si>
    <r>
      <t xml:space="preserve">ENTER RPM IN CELL </t>
    </r>
    <r>
      <rPr>
        <sz val="10"/>
        <color indexed="10"/>
        <rFont val="Arial"/>
        <family val="2"/>
      </rPr>
      <t>B22</t>
    </r>
  </si>
  <si>
    <t>operation in the cell with the</t>
  </si>
  <si>
    <t>yellow background and motor</t>
  </si>
  <si>
    <t>speeds at the lower frequencies</t>
  </si>
  <si>
    <t xml:space="preserve">will be displayed.  Note that the </t>
  </si>
  <si>
    <t>SH1</t>
  </si>
  <si>
    <t>SH2</t>
  </si>
  <si>
    <t>SH3</t>
  </si>
  <si>
    <t>SH4</t>
  </si>
  <si>
    <t>SH5</t>
  </si>
  <si>
    <t>SH6</t>
  </si>
  <si>
    <t>SH7</t>
  </si>
  <si>
    <t>SH8</t>
  </si>
  <si>
    <t>Ef 1</t>
  </si>
  <si>
    <t>Ef 2</t>
  </si>
  <si>
    <t>Ef 3</t>
  </si>
  <si>
    <t>Ef 4</t>
  </si>
  <si>
    <t>Ef 5</t>
  </si>
  <si>
    <t>Ef 6</t>
  </si>
  <si>
    <t>Ef 7</t>
  </si>
  <si>
    <t>Ef 8</t>
  </si>
  <si>
    <r>
      <t>1)</t>
    </r>
    <r>
      <rPr>
        <sz val="10"/>
        <rFont val="Arial"/>
      </rPr>
      <t xml:space="preserve"> Enter the pump description in the yellow box to the right</t>
    </r>
  </si>
  <si>
    <t>HP Calculations</t>
  </si>
  <si>
    <t>to the system conditions it must match in a level control or Constant Pressure / Variable Flow (CP/VF) application.  You</t>
  </si>
  <si>
    <t>can evaluate different pumps so that you can select the one that offers the best power savings and range of control.  It</t>
  </si>
  <si>
    <t>Frequency and pump speed are synonymous, so the actual speed of the pump is not important.  What is important is the</t>
  </si>
  <si>
    <t xml:space="preserve">frequency (or speed) range.  It is this range that dictates the potential power savings attainable by the application when </t>
  </si>
  <si>
    <t>operating in a variable speed mode.</t>
  </si>
  <si>
    <t>Step 1</t>
  </si>
  <si>
    <t>Enter the pump description as you would like it to appear on the charts.</t>
  </si>
  <si>
    <t>Step 2</t>
  </si>
  <si>
    <t>Auto Plot requires that you enter eight, 60 Hz operating points in the row with the yellow background.  Flows are entered</t>
  </si>
  <si>
    <t>unless the pump will operate to the far left of the curve.  Corresponding flows and heads are calculated for each point from</t>
  </si>
  <si>
    <t>beneath Q1 - Q8 and the corresponding heads are entered beneath H1 - H8.  It is not necessary to begin with shutoff head</t>
  </si>
  <si>
    <t>59 - 30 Hz, however, Auto Plot displays the curves in 5hz increments (i.e. 55, 50, 45, etc).  The labels displayed at each</t>
  </si>
  <si>
    <t>Step 3</t>
  </si>
  <si>
    <t>Step 4</t>
  </si>
  <si>
    <t>The Example</t>
  </si>
  <si>
    <t>Enter as a decimal equivalent.  (See instructions below)</t>
  </si>
  <si>
    <r>
      <t>2)</t>
    </r>
    <r>
      <rPr>
        <sz val="10"/>
        <rFont val="Arial"/>
      </rPr>
      <t xml:space="preserve">  Enter eight 60 hertz flows In Q1 - Q8  </t>
    </r>
    <r>
      <rPr>
        <sz val="10"/>
        <color indexed="10"/>
        <rFont val="Arial"/>
        <family val="2"/>
      </rPr>
      <t>(Cells H20 - O20)</t>
    </r>
  </si>
  <si>
    <r>
      <t xml:space="preserve">Enter the corresponding heads (in ft) in H1 - H8  </t>
    </r>
    <r>
      <rPr>
        <sz val="10"/>
        <color indexed="10"/>
        <rFont val="Arial"/>
        <family val="2"/>
      </rPr>
      <t>(Cells P20 - W20)</t>
    </r>
  </si>
  <si>
    <r>
      <t>4)</t>
    </r>
    <r>
      <rPr>
        <sz val="10"/>
        <rFont val="Arial"/>
      </rPr>
      <t xml:space="preserve">  Enter the pump's hydraulic efficiencies in Ef 1 - Ef 8</t>
    </r>
  </si>
  <si>
    <r>
      <t>(Cells P68 - W68)</t>
    </r>
    <r>
      <rPr>
        <sz val="10"/>
        <rFont val="Arial"/>
      </rPr>
      <t xml:space="preserve"> that correspond to the flows in Q1 - Q8</t>
    </r>
  </si>
  <si>
    <t xml:space="preserve">Scroll down to line 80 for more detailed instructions. </t>
  </si>
  <si>
    <t>correspond to the flows in Q1 - Q8. (See Instructions below)</t>
  </si>
  <si>
    <r>
      <t xml:space="preserve">system heads (in ft) in SH1 - SH8 </t>
    </r>
    <r>
      <rPr>
        <sz val="10"/>
        <color indexed="10"/>
        <rFont val="Arial"/>
        <family val="2"/>
      </rPr>
      <t>(Cells P62 - W62)</t>
    </r>
    <r>
      <rPr>
        <sz val="10"/>
        <rFont val="Arial"/>
        <family val="2"/>
      </rPr>
      <t xml:space="preserve"> that</t>
    </r>
  </si>
  <si>
    <r>
      <t>3)</t>
    </r>
    <r>
      <rPr>
        <sz val="10"/>
        <rFont val="Arial"/>
      </rPr>
      <t xml:space="preserve">  To plot a system (constant pressure) curve, enter the</t>
    </r>
  </si>
  <si>
    <t>Follow the four steps below to view the potential power savings of a centrifugal pump operating under VFD control.</t>
  </si>
  <si>
    <t>PSI Calculations</t>
  </si>
  <si>
    <t>sh1</t>
  </si>
  <si>
    <t>sh2</t>
  </si>
  <si>
    <t>sh3</t>
  </si>
  <si>
    <t>sh4</t>
  </si>
  <si>
    <t>sh5</t>
  </si>
  <si>
    <t>sh6</t>
  </si>
  <si>
    <t>sh7</t>
  </si>
  <si>
    <t>sh8</t>
  </si>
  <si>
    <t>system head in psi</t>
  </si>
  <si>
    <t>Click on the "Feet" or "PSI" tabs to view pump performance.</t>
  </si>
  <si>
    <t>also allows you to demonstrate the advantages of VFD control over constant speed in many applications.  For an overview</t>
  </si>
  <si>
    <t>of constant pressure applications including level control, see the "VFD Pump Selection" tutorials on my web site.</t>
  </si>
  <si>
    <t>In a constant pressure application, the system curve is the TDH required to maintain some predetermined pressure plus any</t>
  </si>
  <si>
    <t>last point multiple times if fewer than eight points are entered.  Enter the system head for each flow point beneath SH1 - SH8.</t>
  </si>
  <si>
    <t>PPSA calculates BHP at each xy intercept on the head / capacity curves using the equation (q*h) / (3960*eff).  Enter the</t>
  </si>
  <si>
    <t>hydraulic efficiency of points Q1 - Q8 beneath Ef 1 - Ef 8.  Enter as a decimal equivalent, not a whole number.  If Q1 is zero,</t>
  </si>
  <si>
    <t>Click on the Feet and PSI Tabs to view the results.</t>
  </si>
  <si>
    <t>enter the last point multiple times.  For example if you have only six points, enter the data in Q6/H6 again in both Q7/H7</t>
  </si>
  <si>
    <r>
      <t xml:space="preserve">xy intercept on the head / capacity curves is the BHP required at that point.  </t>
    </r>
    <r>
      <rPr>
        <sz val="10"/>
        <color indexed="10"/>
        <rFont val="Arial"/>
        <family val="2"/>
      </rPr>
      <t>*</t>
    </r>
    <r>
      <rPr>
        <sz val="10"/>
        <rFont val="Arial"/>
      </rPr>
      <t>If you wish to enter fewer than eight points,</t>
    </r>
  </si>
  <si>
    <r>
      <t xml:space="preserve">elevation and friction in the system.  As flow and friction increase, the curve may slope upwards.  </t>
    </r>
    <r>
      <rPr>
        <sz val="10"/>
        <color indexed="10"/>
        <rFont val="Arial"/>
        <family val="2"/>
      </rPr>
      <t>*</t>
    </r>
    <r>
      <rPr>
        <sz val="10"/>
        <rFont val="Arial"/>
      </rPr>
      <t>As in Step 2, enter the</t>
    </r>
  </si>
  <si>
    <r>
      <t>(</t>
    </r>
    <r>
      <rPr>
        <sz val="10"/>
        <color indexed="10"/>
        <rFont val="Arial"/>
        <family val="2"/>
      </rPr>
      <t>*</t>
    </r>
    <r>
      <rPr>
        <sz val="10"/>
        <rFont val="Arial"/>
      </rPr>
      <t>See instructions below when entering fewer than eight points)</t>
    </r>
  </si>
  <si>
    <t>and Q8/H8.  The same will hold true for Steps 3 &amp; 4.</t>
  </si>
  <si>
    <t>leave Ef 1 blank (the data lable for blanks will indicate DIV/0).  Follow the instructions above for fewer than eight points.</t>
  </si>
  <si>
    <t>Berkeley B6EXPBL  15.5" Trim  125 HP / 1800 RPM</t>
  </si>
  <si>
    <t>The example included is a Berkeley B6EXPBL.  The flow points entered are 500 - 3000 gpm.  Note that the 3000 gpm flow and</t>
  </si>
  <si>
    <t>The system curve shows a desired constant pressure of 125'.  At this pressure, flow ranges from a minimum of approximately</t>
  </si>
  <si>
    <t>head points are re-entered in Q7/H7 and Q8/H8.  The same is true for the efficiency points Ef7 and Ef8.  Also note that</t>
  </si>
  <si>
    <t xml:space="preserve">is no efficiency value for Ef1 since one was not shown on the catalog curve. </t>
  </si>
  <si>
    <t>500 gpm to 3750 gpm.  Note that the Data Labels on each of the frequency curves show the BHP required at that flow / head</t>
  </si>
  <si>
    <t>and somewhat less than 87 hp at 750 gpm.  This represents a power reduction of about 30% from maximum to minimum flow.</t>
  </si>
  <si>
    <t>point.  Based on the 60hz curve, if this pump were installed with PRV, it would consume approximately 119 BHP at 3750 gpm</t>
  </si>
  <si>
    <t>Now, take a look at the frequency curves the system curve crosses when the pump is under VFD control.  Again, at maximum</t>
  </si>
  <si>
    <t>flow the power required is approximately 119 BHP.  But, since minimum flow can be supported at approximately 45hz, only</t>
  </si>
  <si>
    <t>37 BHP is required.  This represents a power reduction of approximately 69% from maximum to minium flow.</t>
  </si>
  <si>
    <t>Note also that the hydraulic efficiency of any flow / head point moves to the left as frequency and therefore pump speed is</t>
  </si>
  <si>
    <t>reduced.  For example the 60hz efficiency of 81% at 2000 gpm remains the same at the 50hz flow of 1667 gpm.  Ordinarily,</t>
  </si>
  <si>
    <t>I would not support leftward migration but, in this case, it is good as it enhances power reduction.</t>
  </si>
  <si>
    <t>http://www.pumped101.com</t>
  </si>
  <si>
    <t xml:space="preserve">Joe Evans, Ph.D   4/20/05    </t>
  </si>
  <si>
    <r>
      <t>Centrifugal Pump</t>
    </r>
    <r>
      <rPr>
        <b/>
        <sz val="12"/>
        <color indexed="48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Selection</t>
    </r>
    <r>
      <rPr>
        <b/>
        <sz val="12"/>
        <color indexed="48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Assistant</t>
    </r>
    <r>
      <rPr>
        <b/>
        <sz val="12"/>
        <color indexed="48"/>
        <rFont val="Arial"/>
        <family val="2"/>
      </rPr>
      <t xml:space="preserve">   </t>
    </r>
    <r>
      <rPr>
        <b/>
        <sz val="12"/>
        <color indexed="12"/>
        <rFont val="Arial"/>
        <family val="2"/>
      </rPr>
      <t xml:space="preserve">with </t>
    </r>
    <r>
      <rPr>
        <b/>
        <sz val="12"/>
        <color indexed="12"/>
        <rFont val="Comic Sans MS"/>
        <family val="4"/>
      </rPr>
      <t>"Auto Plot"</t>
    </r>
  </si>
  <si>
    <t>CPSA Instructions</t>
  </si>
  <si>
    <t>The Centrifugal Pump Selection Assistant (CPSA) allows you to compare the operating frequency range of a given pump</t>
  </si>
</sst>
</file>

<file path=xl/styles.xml><?xml version="1.0" encoding="utf-8"?>
<styleSheet xmlns="http://schemas.openxmlformats.org/spreadsheetml/2006/main">
  <numFmts count="1">
    <numFmt numFmtId="166" formatCode="0.0%"/>
  </numFmts>
  <fonts count="12">
    <font>
      <sz val="10"/>
      <name val="Arial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</font>
    <font>
      <b/>
      <sz val="12"/>
      <color indexed="48"/>
      <name val="Arial"/>
      <family val="2"/>
    </font>
    <font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2"/>
      <color indexed="12"/>
      <name val="Comic Sans MS"/>
      <family val="4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/>
    <xf numFmtId="1" fontId="0" fillId="0" borderId="0" xfId="0" applyNumberFormat="1"/>
    <xf numFmtId="0" fontId="1" fillId="0" borderId="0" xfId="0" applyFont="1"/>
    <xf numFmtId="1" fontId="0" fillId="2" borderId="0" xfId="0" applyNumberFormat="1" applyFill="1"/>
    <xf numFmtId="166" fontId="0" fillId="0" borderId="0" xfId="0" applyNumberFormat="1"/>
    <xf numFmtId="0" fontId="0" fillId="3" borderId="0" xfId="0" applyFill="1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" fontId="0" fillId="3" borderId="0" xfId="0" applyNumberFormat="1" applyFill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0" xfId="0" applyFill="1" applyAlignment="1">
      <alignment horizontal="center"/>
    </xf>
    <xf numFmtId="0" fontId="6" fillId="0" borderId="0" xfId="1" applyAlignment="1" applyProtection="1"/>
    <xf numFmtId="1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8" fillId="0" borderId="0" xfId="0" applyFont="1"/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left"/>
    </xf>
    <xf numFmtId="1" fontId="0" fillId="0" borderId="0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0" fontId="2" fillId="0" borderId="0" xfId="0" applyFont="1"/>
    <xf numFmtId="0" fontId="9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VFD Control (Feet)</a:t>
            </a:r>
          </a:p>
        </c:rich>
      </c:tx>
      <c:layout>
        <c:manualLayout>
          <c:xMode val="edge"/>
          <c:yMode val="edge"/>
          <c:x val="0.43255295429208473"/>
          <c:y val="1.957585644371941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7.4693422519509473E-2"/>
          <c:y val="0.11256117455138662"/>
          <c:w val="0.79710144927536231"/>
          <c:h val="0.76508972267536701"/>
        </c:manualLayout>
      </c:layout>
      <c:scatterChart>
        <c:scatterStyle val="smoothMarker"/>
        <c:ser>
          <c:idx val="0"/>
          <c:order val="0"/>
          <c:tx>
            <c:v>60hz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tx>
                <c:strRef>
                  <c:f>CPSA!$Y$23</c:f>
                  <c:strCache>
                    <c:ptCount val="1"/>
                    <c:pt idx="0">
                      <c:v>#DIV/0!</c:v>
                    </c:pt>
                  </c:strCache>
                </c:strRef>
              </c:tx>
              <c:dLblPos val="r"/>
            </c:dLbl>
            <c:dLbl>
              <c:idx val="1"/>
              <c:tx>
                <c:strRef>
                  <c:f>CPSA!$Z$23</c:f>
                  <c:strCache>
                    <c:ptCount val="1"/>
                    <c:pt idx="0">
                      <c:v>87</c:v>
                    </c:pt>
                  </c:strCache>
                </c:strRef>
              </c:tx>
              <c:dLblPos val="r"/>
            </c:dLbl>
            <c:dLbl>
              <c:idx val="2"/>
              <c:tx>
                <c:strRef>
                  <c:f>CPSA!$AA$23</c:f>
                  <c:strCache>
                    <c:ptCount val="1"/>
                    <c:pt idx="0">
                      <c:v>106</c:v>
                    </c:pt>
                  </c:strCache>
                </c:strRef>
              </c:tx>
              <c:dLblPos val="r"/>
            </c:dLbl>
            <c:dLbl>
              <c:idx val="3"/>
              <c:tx>
                <c:strRef>
                  <c:f>CPSA!$AB$23</c:f>
                  <c:strCache>
                    <c:ptCount val="1"/>
                    <c:pt idx="0">
                      <c:v>117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</c:dLbl>
            <c:dLbl>
              <c:idx val="4"/>
              <c:tx>
                <c:strRef>
                  <c:f>CPSA!$AC$23</c:f>
                  <c:strCache>
                    <c:ptCount val="1"/>
                    <c:pt idx="0">
                      <c:v>120</c:v>
                    </c:pt>
                  </c:strCache>
                </c:strRef>
              </c:tx>
              <c:dLblPos val="r"/>
            </c:dLbl>
            <c:dLbl>
              <c:idx val="5"/>
              <c:tx>
                <c:strRef>
                  <c:f>CPSA!$AD$23</c:f>
                  <c:strCache>
                    <c:ptCount val="1"/>
                    <c:pt idx="0">
                      <c:v>117</c:v>
                    </c:pt>
                  </c:strCache>
                </c:strRef>
              </c:tx>
              <c:dLblPos val="r"/>
            </c:dLbl>
            <c:dLbl>
              <c:idx val="6"/>
              <c:tx>
                <c:strRef>
                  <c:f>CPSA!$AE$23</c:f>
                  <c:strCache>
                    <c:ptCount val="1"/>
                    <c:pt idx="0">
                      <c:v>117</c:v>
                    </c:pt>
                  </c:strCache>
                </c:strRef>
              </c:tx>
              <c:dLblPos val="r"/>
            </c:dLbl>
            <c:dLbl>
              <c:idx val="7"/>
              <c:tx>
                <c:strRef>
                  <c:f>CPSA!$AF$23</c:f>
                  <c:strCache>
                    <c:ptCount val="1"/>
                    <c:pt idx="0">
                      <c:v>117</c:v>
                    </c:pt>
                  </c:strCache>
                </c:strRef>
              </c:tx>
              <c:dLblPos val="r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r"/>
            <c:showVal val="1"/>
          </c:dLbls>
          <c:xVal>
            <c:numRef>
              <c:f>CPSA!$H$20:$O$20</c:f>
              <c:numCache>
                <c:formatCode>0</c:formatCode>
                <c:ptCount val="8"/>
                <c:pt idx="0">
                  <c:v>500</c:v>
                </c:pt>
                <c:pt idx="1">
                  <c:v>1000</c:v>
                </c:pt>
                <c:pt idx="2">
                  <c:v>1500</c:v>
                </c:pt>
                <c:pt idx="3">
                  <c:v>2000</c:v>
                </c:pt>
                <c:pt idx="4">
                  <c:v>2500</c:v>
                </c:pt>
                <c:pt idx="5">
                  <c:v>3000</c:v>
                </c:pt>
                <c:pt idx="6">
                  <c:v>3000</c:v>
                </c:pt>
                <c:pt idx="7">
                  <c:v>3000</c:v>
                </c:pt>
              </c:numCache>
            </c:numRef>
          </c:xVal>
          <c:yVal>
            <c:numRef>
              <c:f>CPSA!$P$20:$W$20</c:f>
              <c:numCache>
                <c:formatCode>0</c:formatCode>
                <c:ptCount val="8"/>
                <c:pt idx="0">
                  <c:v>225</c:v>
                </c:pt>
                <c:pt idx="1">
                  <c:v>220</c:v>
                </c:pt>
                <c:pt idx="2">
                  <c:v>210</c:v>
                </c:pt>
                <c:pt idx="3">
                  <c:v>187</c:v>
                </c:pt>
                <c:pt idx="4">
                  <c:v>152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v>55hz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0"/>
              <c:tx>
                <c:strRef>
                  <c:f>CPSA!$Y$25</c:f>
                  <c:strCache>
                    <c:ptCount val="1"/>
                    <c:pt idx="0">
                      <c:v>#DIV/0!</c:v>
                    </c:pt>
                  </c:strCache>
                </c:strRef>
              </c:tx>
            </c:dLbl>
            <c:dLbl>
              <c:idx val="1"/>
              <c:tx>
                <c:strRef>
                  <c:f>CPSA!$Z$25</c:f>
                  <c:strCache>
                    <c:ptCount val="1"/>
                    <c:pt idx="0">
                      <c:v>67</c:v>
                    </c:pt>
                  </c:strCache>
                </c:strRef>
              </c:tx>
            </c:dLbl>
            <c:dLbl>
              <c:idx val="2"/>
              <c:tx>
                <c:strRef>
                  <c:f>CPSA!$AA$25</c:f>
                  <c:strCache>
                    <c:ptCount val="1"/>
                    <c:pt idx="0">
                      <c:v>82</c:v>
                    </c:pt>
                  </c:strCache>
                </c:strRef>
              </c:tx>
            </c:dLbl>
            <c:dLbl>
              <c:idx val="3"/>
              <c:tx>
                <c:strRef>
                  <c:f>CPSA!$AB$25</c:f>
                  <c:strCache>
                    <c:ptCount val="1"/>
                    <c:pt idx="0">
                      <c:v>90</c:v>
                    </c:pt>
                  </c:strCache>
                </c:strRef>
              </c:tx>
            </c:dLbl>
            <c:dLbl>
              <c:idx val="4"/>
              <c:tx>
                <c:strRef>
                  <c:f>CPSA!$AC$25</c:f>
                  <c:strCache>
                    <c:ptCount val="1"/>
                    <c:pt idx="0">
                      <c:v>92</c:v>
                    </c:pt>
                  </c:strCache>
                </c:strRef>
              </c:tx>
            </c:dLbl>
            <c:dLbl>
              <c:idx val="5"/>
              <c:tx>
                <c:strRef>
                  <c:f>CPSA!$AD$25</c:f>
                  <c:strCache>
                    <c:ptCount val="1"/>
                    <c:pt idx="0">
                      <c:v>90</c:v>
                    </c:pt>
                  </c:strCache>
                </c:strRef>
              </c:tx>
            </c:dLbl>
            <c:dLbl>
              <c:idx val="6"/>
              <c:tx>
                <c:strRef>
                  <c:f>CPSA!$AE$25</c:f>
                  <c:strCache>
                    <c:ptCount val="1"/>
                    <c:pt idx="0">
                      <c:v>90</c:v>
                    </c:pt>
                  </c:strCache>
                </c:strRef>
              </c:tx>
            </c:dLbl>
            <c:dLbl>
              <c:idx val="7"/>
              <c:tx>
                <c:strRef>
                  <c:f>CPSA!$AF$25</c:f>
                  <c:strCache>
                    <c:ptCount val="1"/>
                    <c:pt idx="0">
                      <c:v>90</c:v>
                    </c:pt>
                  </c:strCache>
                </c:strRef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Val val="1"/>
          </c:dLbls>
          <c:xVal>
            <c:numRef>
              <c:f>CPSA!$H$25:$O$25</c:f>
              <c:numCache>
                <c:formatCode>0</c:formatCode>
                <c:ptCount val="8"/>
                <c:pt idx="0">
                  <c:v>458.33333333333331</c:v>
                </c:pt>
                <c:pt idx="1">
                  <c:v>916.66666666666663</c:v>
                </c:pt>
                <c:pt idx="2">
                  <c:v>1375</c:v>
                </c:pt>
                <c:pt idx="3">
                  <c:v>1833.3333333333333</c:v>
                </c:pt>
                <c:pt idx="4">
                  <c:v>2291.6666666666665</c:v>
                </c:pt>
                <c:pt idx="5">
                  <c:v>2750</c:v>
                </c:pt>
                <c:pt idx="6">
                  <c:v>2750</c:v>
                </c:pt>
                <c:pt idx="7">
                  <c:v>2750</c:v>
                </c:pt>
              </c:numCache>
            </c:numRef>
          </c:xVal>
          <c:yVal>
            <c:numRef>
              <c:f>CPSA!$P$25:$W$25</c:f>
              <c:numCache>
                <c:formatCode>0</c:formatCode>
                <c:ptCount val="8"/>
                <c:pt idx="0">
                  <c:v>189.06249999999997</c:v>
                </c:pt>
                <c:pt idx="1">
                  <c:v>184.86111111111109</c:v>
                </c:pt>
                <c:pt idx="2">
                  <c:v>176.45833333333331</c:v>
                </c:pt>
                <c:pt idx="3">
                  <c:v>157.13194444444443</c:v>
                </c:pt>
                <c:pt idx="4">
                  <c:v>127.7222222222222</c:v>
                </c:pt>
                <c:pt idx="5">
                  <c:v>84.027777777777771</c:v>
                </c:pt>
                <c:pt idx="6">
                  <c:v>84.027777777777771</c:v>
                </c:pt>
                <c:pt idx="7">
                  <c:v>84.027777777777771</c:v>
                </c:pt>
              </c:numCache>
            </c:numRef>
          </c:yVal>
          <c:smooth val="1"/>
        </c:ser>
        <c:ser>
          <c:idx val="2"/>
          <c:order val="2"/>
          <c:tx>
            <c:v>50hz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dLbls>
            <c:dLbl>
              <c:idx val="0"/>
              <c:tx>
                <c:strRef>
                  <c:f>CPSA!$Y$30</c:f>
                  <c:strCache>
                    <c:ptCount val="1"/>
                    <c:pt idx="0">
                      <c:v>#DIV/0!</c:v>
                    </c:pt>
                  </c:strCache>
                </c:strRef>
              </c:tx>
            </c:dLbl>
            <c:dLbl>
              <c:idx val="1"/>
              <c:tx>
                <c:strRef>
                  <c:f>CPSA!$Z$30</c:f>
                  <c:strCache>
                    <c:ptCount val="1"/>
                    <c:pt idx="0">
                      <c:v>50</c:v>
                    </c:pt>
                  </c:strCache>
                </c:strRef>
              </c:tx>
            </c:dLbl>
            <c:dLbl>
              <c:idx val="2"/>
              <c:tx>
                <c:strRef>
                  <c:f>CPSA!$AA$30</c:f>
                  <c:strCache>
                    <c:ptCount val="1"/>
                    <c:pt idx="0">
                      <c:v>61</c:v>
                    </c:pt>
                  </c:strCache>
                </c:strRef>
              </c:tx>
            </c:dLbl>
            <c:dLbl>
              <c:idx val="3"/>
              <c:tx>
                <c:strRef>
                  <c:f>CPSA!$AB$30</c:f>
                  <c:strCache>
                    <c:ptCount val="1"/>
                    <c:pt idx="0">
                      <c:v>67</c:v>
                    </c:pt>
                  </c:strCache>
                </c:strRef>
              </c:tx>
            </c:dLbl>
            <c:dLbl>
              <c:idx val="4"/>
              <c:tx>
                <c:strRef>
                  <c:f>CPSA!$AC$30</c:f>
                  <c:strCache>
                    <c:ptCount val="1"/>
                    <c:pt idx="0">
                      <c:v>69</c:v>
                    </c:pt>
                  </c:strCache>
                </c:strRef>
              </c:tx>
            </c:dLbl>
            <c:dLbl>
              <c:idx val="5"/>
              <c:tx>
                <c:strRef>
                  <c:f>CPSA!$AD$30</c:f>
                  <c:strCache>
                    <c:ptCount val="1"/>
                    <c:pt idx="0">
                      <c:v>67</c:v>
                    </c:pt>
                  </c:strCache>
                </c:strRef>
              </c:tx>
            </c:dLbl>
            <c:dLbl>
              <c:idx val="6"/>
              <c:tx>
                <c:strRef>
                  <c:f>CPSA!$AE$30</c:f>
                  <c:strCache>
                    <c:ptCount val="1"/>
                    <c:pt idx="0">
                      <c:v>67</c:v>
                    </c:pt>
                  </c:strCache>
                </c:strRef>
              </c:tx>
            </c:dLbl>
            <c:dLbl>
              <c:idx val="7"/>
              <c:tx>
                <c:strRef>
                  <c:f>CPSA!$AF$30</c:f>
                  <c:strCache>
                    <c:ptCount val="1"/>
                    <c:pt idx="0">
                      <c:v>67</c:v>
                    </c:pt>
                  </c:strCache>
                </c:strRef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Val val="1"/>
          </c:dLbls>
          <c:xVal>
            <c:numRef>
              <c:f>CPSA!$H$30:$O$30</c:f>
              <c:numCache>
                <c:formatCode>0</c:formatCode>
                <c:ptCount val="8"/>
                <c:pt idx="0">
                  <c:v>416.66666666666669</c:v>
                </c:pt>
                <c:pt idx="1">
                  <c:v>833.33333333333337</c:v>
                </c:pt>
                <c:pt idx="2">
                  <c:v>1250</c:v>
                </c:pt>
                <c:pt idx="3">
                  <c:v>1666.6666666666667</c:v>
                </c:pt>
                <c:pt idx="4">
                  <c:v>2083.3333333333335</c:v>
                </c:pt>
                <c:pt idx="5">
                  <c:v>2500</c:v>
                </c:pt>
                <c:pt idx="6">
                  <c:v>2500</c:v>
                </c:pt>
                <c:pt idx="7">
                  <c:v>2500</c:v>
                </c:pt>
              </c:numCache>
            </c:numRef>
          </c:xVal>
          <c:yVal>
            <c:numRef>
              <c:f>CPSA!$P$30:$W$30</c:f>
              <c:numCache>
                <c:formatCode>0</c:formatCode>
                <c:ptCount val="8"/>
                <c:pt idx="0">
                  <c:v>156.25000000000003</c:v>
                </c:pt>
                <c:pt idx="1">
                  <c:v>152.7777777777778</c:v>
                </c:pt>
                <c:pt idx="2">
                  <c:v>145.83333333333334</c:v>
                </c:pt>
                <c:pt idx="3">
                  <c:v>129.86111111111111</c:v>
                </c:pt>
                <c:pt idx="4">
                  <c:v>105.55555555555557</c:v>
                </c:pt>
                <c:pt idx="5">
                  <c:v>69.444444444444457</c:v>
                </c:pt>
                <c:pt idx="6">
                  <c:v>69.444444444444457</c:v>
                </c:pt>
                <c:pt idx="7">
                  <c:v>69.444444444444457</c:v>
                </c:pt>
              </c:numCache>
            </c:numRef>
          </c:yVal>
          <c:smooth val="1"/>
        </c:ser>
        <c:ser>
          <c:idx val="3"/>
          <c:order val="3"/>
          <c:tx>
            <c:v>45hz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dLbl>
              <c:idx val="0"/>
              <c:tx>
                <c:strRef>
                  <c:f>CPSA!$Y$35</c:f>
                  <c:strCache>
                    <c:ptCount val="1"/>
                    <c:pt idx="0">
                      <c:v>#DIV/0!</c:v>
                    </c:pt>
                  </c:strCache>
                </c:strRef>
              </c:tx>
            </c:dLbl>
            <c:dLbl>
              <c:idx val="1"/>
              <c:tx>
                <c:strRef>
                  <c:f>CPSA!$Z$35</c:f>
                  <c:strCache>
                    <c:ptCount val="1"/>
                    <c:pt idx="0">
                      <c:v>37</c:v>
                    </c:pt>
                  </c:strCache>
                </c:strRef>
              </c:tx>
            </c:dLbl>
            <c:dLbl>
              <c:idx val="2"/>
              <c:tx>
                <c:strRef>
                  <c:f>CPSA!$AA$35</c:f>
                  <c:strCache>
                    <c:ptCount val="1"/>
                    <c:pt idx="0">
                      <c:v>45</c:v>
                    </c:pt>
                  </c:strCache>
                </c:strRef>
              </c:tx>
            </c:dLbl>
            <c:dLbl>
              <c:idx val="3"/>
              <c:tx>
                <c:strRef>
                  <c:f>CPSA!$AB$35</c:f>
                  <c:strCache>
                    <c:ptCount val="1"/>
                    <c:pt idx="0">
                      <c:v>49</c:v>
                    </c:pt>
                  </c:strCache>
                </c:strRef>
              </c:tx>
            </c:dLbl>
            <c:dLbl>
              <c:idx val="4"/>
              <c:tx>
                <c:strRef>
                  <c:f>CPSA!$AC$35</c:f>
                  <c:strCache>
                    <c:ptCount val="1"/>
                    <c:pt idx="0">
                      <c:v>51</c:v>
                    </c:pt>
                  </c:strCache>
                </c:strRef>
              </c:tx>
            </c:dLbl>
            <c:dLbl>
              <c:idx val="5"/>
              <c:tx>
                <c:strRef>
                  <c:f>CPSA!$AD$35</c:f>
                  <c:strCache>
                    <c:ptCount val="1"/>
                    <c:pt idx="0">
                      <c:v>49</c:v>
                    </c:pt>
                  </c:strCache>
                </c:strRef>
              </c:tx>
            </c:dLbl>
            <c:dLbl>
              <c:idx val="6"/>
              <c:tx>
                <c:strRef>
                  <c:f>CPSA!$AE$35</c:f>
                  <c:strCache>
                    <c:ptCount val="1"/>
                    <c:pt idx="0">
                      <c:v>49</c:v>
                    </c:pt>
                  </c:strCache>
                </c:strRef>
              </c:tx>
            </c:dLbl>
            <c:dLbl>
              <c:idx val="7"/>
              <c:tx>
                <c:strRef>
                  <c:f>CPSA!$AF$35</c:f>
                  <c:strCache>
                    <c:ptCount val="1"/>
                    <c:pt idx="0">
                      <c:v>49</c:v>
                    </c:pt>
                  </c:strCache>
                </c:strRef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Val val="1"/>
          </c:dLbls>
          <c:xVal>
            <c:numRef>
              <c:f>CPSA!$H$35:$O$35</c:f>
              <c:numCache>
                <c:formatCode>0</c:formatCode>
                <c:ptCount val="8"/>
                <c:pt idx="0">
                  <c:v>375</c:v>
                </c:pt>
                <c:pt idx="1">
                  <c:v>750</c:v>
                </c:pt>
                <c:pt idx="2">
                  <c:v>1125</c:v>
                </c:pt>
                <c:pt idx="3">
                  <c:v>1500</c:v>
                </c:pt>
                <c:pt idx="4">
                  <c:v>1875</c:v>
                </c:pt>
                <c:pt idx="5">
                  <c:v>2250</c:v>
                </c:pt>
                <c:pt idx="6">
                  <c:v>2250</c:v>
                </c:pt>
                <c:pt idx="7">
                  <c:v>2250</c:v>
                </c:pt>
              </c:numCache>
            </c:numRef>
          </c:xVal>
          <c:yVal>
            <c:numRef>
              <c:f>CPSA!$P$35:$W$35</c:f>
              <c:numCache>
                <c:formatCode>0</c:formatCode>
                <c:ptCount val="8"/>
                <c:pt idx="0">
                  <c:v>126.5625</c:v>
                </c:pt>
                <c:pt idx="1">
                  <c:v>123.75</c:v>
                </c:pt>
                <c:pt idx="2">
                  <c:v>118.125</c:v>
                </c:pt>
                <c:pt idx="3">
                  <c:v>105.1875</c:v>
                </c:pt>
                <c:pt idx="4">
                  <c:v>85.5</c:v>
                </c:pt>
                <c:pt idx="5">
                  <c:v>56.25</c:v>
                </c:pt>
                <c:pt idx="6">
                  <c:v>56.25</c:v>
                </c:pt>
                <c:pt idx="7">
                  <c:v>56.25</c:v>
                </c:pt>
              </c:numCache>
            </c:numRef>
          </c:yVal>
          <c:smooth val="1"/>
        </c:ser>
        <c:ser>
          <c:idx val="4"/>
          <c:order val="4"/>
          <c:tx>
            <c:v>40hz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dLbls>
            <c:dLbl>
              <c:idx val="0"/>
              <c:tx>
                <c:strRef>
                  <c:f>CPSA!$Y$40</c:f>
                  <c:strCache>
                    <c:ptCount val="1"/>
                    <c:pt idx="0">
                      <c:v>#DIV/0!</c:v>
                    </c:pt>
                  </c:strCache>
                </c:strRef>
              </c:tx>
            </c:dLbl>
            <c:dLbl>
              <c:idx val="1"/>
              <c:tx>
                <c:strRef>
                  <c:f>CPSA!$Z$40</c:f>
                  <c:strCache>
                    <c:ptCount val="1"/>
                    <c:pt idx="0">
                      <c:v>26</c:v>
                    </c:pt>
                  </c:strCache>
                </c:strRef>
              </c:tx>
            </c:dLbl>
            <c:dLbl>
              <c:idx val="2"/>
              <c:tx>
                <c:strRef>
                  <c:f>CPSA!$AA$40</c:f>
                  <c:strCache>
                    <c:ptCount val="1"/>
                    <c:pt idx="0">
                      <c:v>31</c:v>
                    </c:pt>
                  </c:strCache>
                </c:strRef>
              </c:tx>
            </c:dLbl>
            <c:dLbl>
              <c:idx val="3"/>
              <c:tx>
                <c:strRef>
                  <c:f>CPSA!$AB$40</c:f>
                  <c:strCache>
                    <c:ptCount val="1"/>
                    <c:pt idx="0">
                      <c:v>35</c:v>
                    </c:pt>
                  </c:strCache>
                </c:strRef>
              </c:tx>
            </c:dLbl>
            <c:dLbl>
              <c:idx val="4"/>
              <c:tx>
                <c:strRef>
                  <c:f>CPSA!$AC$40</c:f>
                  <c:strCache>
                    <c:ptCount val="1"/>
                    <c:pt idx="0">
                      <c:v>36</c:v>
                    </c:pt>
                  </c:strCache>
                </c:strRef>
              </c:tx>
            </c:dLbl>
            <c:dLbl>
              <c:idx val="5"/>
              <c:tx>
                <c:strRef>
                  <c:f>CPSA!$AD$40</c:f>
                  <c:strCache>
                    <c:ptCount val="1"/>
                    <c:pt idx="0">
                      <c:v>35</c:v>
                    </c:pt>
                  </c:strCache>
                </c:strRef>
              </c:tx>
            </c:dLbl>
            <c:dLbl>
              <c:idx val="6"/>
              <c:tx>
                <c:strRef>
                  <c:f>CPSA!$AE$40</c:f>
                  <c:strCache>
                    <c:ptCount val="1"/>
                    <c:pt idx="0">
                      <c:v>35</c:v>
                    </c:pt>
                  </c:strCache>
                </c:strRef>
              </c:tx>
            </c:dLbl>
            <c:dLbl>
              <c:idx val="7"/>
              <c:tx>
                <c:strRef>
                  <c:f>CPSA!$AF$40</c:f>
                  <c:strCache>
                    <c:ptCount val="1"/>
                    <c:pt idx="0">
                      <c:v>35</c:v>
                    </c:pt>
                  </c:strCache>
                </c:strRef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Val val="1"/>
          </c:dLbls>
          <c:xVal>
            <c:numRef>
              <c:f>CPSA!$H$40:$O$40</c:f>
              <c:numCache>
                <c:formatCode>0</c:formatCode>
                <c:ptCount val="8"/>
                <c:pt idx="0">
                  <c:v>333.33333333333331</c:v>
                </c:pt>
                <c:pt idx="1">
                  <c:v>666.66666666666663</c:v>
                </c:pt>
                <c:pt idx="2">
                  <c:v>1000</c:v>
                </c:pt>
                <c:pt idx="3">
                  <c:v>1333.3333333333333</c:v>
                </c:pt>
                <c:pt idx="4">
                  <c:v>1666.6666666666665</c:v>
                </c:pt>
                <c:pt idx="5">
                  <c:v>2000</c:v>
                </c:pt>
                <c:pt idx="6">
                  <c:v>2000</c:v>
                </c:pt>
                <c:pt idx="7">
                  <c:v>2000</c:v>
                </c:pt>
              </c:numCache>
            </c:numRef>
          </c:xVal>
          <c:yVal>
            <c:numRef>
              <c:f>CPSA!$P$40:$W$40</c:f>
              <c:numCache>
                <c:formatCode>0</c:formatCode>
                <c:ptCount val="8"/>
                <c:pt idx="0">
                  <c:v>100</c:v>
                </c:pt>
                <c:pt idx="1">
                  <c:v>97.777777777777771</c:v>
                </c:pt>
                <c:pt idx="2">
                  <c:v>93.333333333333329</c:v>
                </c:pt>
                <c:pt idx="3">
                  <c:v>83.1111111111111</c:v>
                </c:pt>
                <c:pt idx="4">
                  <c:v>67.555555555555557</c:v>
                </c:pt>
                <c:pt idx="5">
                  <c:v>44.444444444444443</c:v>
                </c:pt>
                <c:pt idx="6">
                  <c:v>44.444444444444443</c:v>
                </c:pt>
                <c:pt idx="7">
                  <c:v>44.444444444444443</c:v>
                </c:pt>
              </c:numCache>
            </c:numRef>
          </c:yVal>
          <c:smooth val="1"/>
        </c:ser>
        <c:ser>
          <c:idx val="5"/>
          <c:order val="5"/>
          <c:tx>
            <c:v>35hz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dLbls>
            <c:dLbl>
              <c:idx val="0"/>
              <c:tx>
                <c:strRef>
                  <c:f>CPSA!$Y$45</c:f>
                  <c:strCache>
                    <c:ptCount val="1"/>
                    <c:pt idx="0">
                      <c:v>#DIV/0!</c:v>
                    </c:pt>
                  </c:strCache>
                </c:strRef>
              </c:tx>
            </c:dLbl>
            <c:dLbl>
              <c:idx val="1"/>
              <c:tx>
                <c:strRef>
                  <c:f>CPSA!$Z$45</c:f>
                  <c:strCache>
                    <c:ptCount val="1"/>
                    <c:pt idx="0">
                      <c:v>17</c:v>
                    </c:pt>
                  </c:strCache>
                </c:strRef>
              </c:tx>
            </c:dLbl>
            <c:dLbl>
              <c:idx val="2"/>
              <c:tx>
                <c:strRef>
                  <c:f>CPSA!$AA$45</c:f>
                  <c:strCache>
                    <c:ptCount val="1"/>
                    <c:pt idx="0">
                      <c:v>21</c:v>
                    </c:pt>
                  </c:strCache>
                </c:strRef>
              </c:tx>
            </c:dLbl>
            <c:dLbl>
              <c:idx val="3"/>
              <c:tx>
                <c:strRef>
                  <c:f>CPSA!$AB$45</c:f>
                  <c:strCache>
                    <c:ptCount val="1"/>
                    <c:pt idx="0">
                      <c:v>23</c:v>
                    </c:pt>
                  </c:strCache>
                </c:strRef>
              </c:tx>
            </c:dLbl>
            <c:dLbl>
              <c:idx val="4"/>
              <c:tx>
                <c:strRef>
                  <c:f>CPSA!$AC$45</c:f>
                  <c:strCache>
                    <c:ptCount val="1"/>
                    <c:pt idx="0">
                      <c:v>24</c:v>
                    </c:pt>
                  </c:strCache>
                </c:strRef>
              </c:tx>
            </c:dLbl>
            <c:dLbl>
              <c:idx val="5"/>
              <c:tx>
                <c:strRef>
                  <c:f>CPSA!$AD$45</c:f>
                  <c:strCache>
                    <c:ptCount val="1"/>
                    <c:pt idx="0">
                      <c:v>23</c:v>
                    </c:pt>
                  </c:strCache>
                </c:strRef>
              </c:tx>
            </c:dLbl>
            <c:dLbl>
              <c:idx val="6"/>
              <c:tx>
                <c:strRef>
                  <c:f>CPSA!$AE$45</c:f>
                  <c:strCache>
                    <c:ptCount val="1"/>
                    <c:pt idx="0">
                      <c:v>23</c:v>
                    </c:pt>
                  </c:strCache>
                </c:strRef>
              </c:tx>
            </c:dLbl>
            <c:dLbl>
              <c:idx val="7"/>
              <c:tx>
                <c:strRef>
                  <c:f>CPSA!$AF$45</c:f>
                  <c:strCache>
                    <c:ptCount val="1"/>
                    <c:pt idx="0">
                      <c:v>23</c:v>
                    </c:pt>
                  </c:strCache>
                </c:strRef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Val val="1"/>
          </c:dLbls>
          <c:xVal>
            <c:numRef>
              <c:f>CPSA!$H$45:$O$45</c:f>
              <c:numCache>
                <c:formatCode>0</c:formatCode>
                <c:ptCount val="8"/>
                <c:pt idx="0">
                  <c:v>291.66666666666669</c:v>
                </c:pt>
                <c:pt idx="1">
                  <c:v>583.33333333333337</c:v>
                </c:pt>
                <c:pt idx="2">
                  <c:v>875</c:v>
                </c:pt>
                <c:pt idx="3">
                  <c:v>1166.6666666666667</c:v>
                </c:pt>
                <c:pt idx="4">
                  <c:v>1458.3333333333335</c:v>
                </c:pt>
                <c:pt idx="5">
                  <c:v>1750</c:v>
                </c:pt>
                <c:pt idx="6">
                  <c:v>1750</c:v>
                </c:pt>
                <c:pt idx="7">
                  <c:v>1750</c:v>
                </c:pt>
              </c:numCache>
            </c:numRef>
          </c:xVal>
          <c:yVal>
            <c:numRef>
              <c:f>CPSA!$P$45:$W$45</c:f>
              <c:numCache>
                <c:formatCode>0</c:formatCode>
                <c:ptCount val="8"/>
                <c:pt idx="0">
                  <c:v>76.562500000000014</c:v>
                </c:pt>
                <c:pt idx="1">
                  <c:v>74.861111111111128</c:v>
                </c:pt>
                <c:pt idx="2">
                  <c:v>71.458333333333343</c:v>
                </c:pt>
                <c:pt idx="3">
                  <c:v>63.631944444444457</c:v>
                </c:pt>
                <c:pt idx="4">
                  <c:v>51.722222222222236</c:v>
                </c:pt>
                <c:pt idx="5">
                  <c:v>34.027777777777786</c:v>
                </c:pt>
                <c:pt idx="6">
                  <c:v>34.027777777777786</c:v>
                </c:pt>
                <c:pt idx="7">
                  <c:v>34.027777777777786</c:v>
                </c:pt>
              </c:numCache>
            </c:numRef>
          </c:yVal>
          <c:smooth val="1"/>
        </c:ser>
        <c:ser>
          <c:idx val="7"/>
          <c:order val="6"/>
          <c:tx>
            <c:v>30hz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tx>
                <c:strRef>
                  <c:f>CPSA!$Y$50</c:f>
                  <c:strCache>
                    <c:ptCount val="1"/>
                    <c:pt idx="0">
                      <c:v>#DIV/0!</c:v>
                    </c:pt>
                  </c:strCache>
                </c:strRef>
              </c:tx>
            </c:dLbl>
            <c:dLbl>
              <c:idx val="1"/>
              <c:tx>
                <c:strRef>
                  <c:f>CPSA!$Z$50</c:f>
                  <c:strCache>
                    <c:ptCount val="1"/>
                    <c:pt idx="0">
                      <c:v>11</c:v>
                    </c:pt>
                  </c:strCache>
                </c:strRef>
              </c:tx>
            </c:dLbl>
            <c:dLbl>
              <c:idx val="2"/>
              <c:tx>
                <c:strRef>
                  <c:f>CPSA!$AA$50</c:f>
                  <c:strCache>
                    <c:ptCount val="1"/>
                    <c:pt idx="0">
                      <c:v>13</c:v>
                    </c:pt>
                  </c:strCache>
                </c:strRef>
              </c:tx>
            </c:dLbl>
            <c:dLbl>
              <c:idx val="3"/>
              <c:tx>
                <c:strRef>
                  <c:f>CPSA!$AB$50</c:f>
                  <c:strCache>
                    <c:ptCount val="1"/>
                    <c:pt idx="0">
                      <c:v>15</c:v>
                    </c:pt>
                  </c:strCache>
                </c:strRef>
              </c:tx>
            </c:dLbl>
            <c:dLbl>
              <c:idx val="4"/>
              <c:tx>
                <c:strRef>
                  <c:f>CPSA!$AC$50</c:f>
                  <c:strCache>
                    <c:ptCount val="1"/>
                    <c:pt idx="0">
                      <c:v>15</c:v>
                    </c:pt>
                  </c:strCache>
                </c:strRef>
              </c:tx>
            </c:dLbl>
            <c:dLbl>
              <c:idx val="5"/>
              <c:tx>
                <c:strRef>
                  <c:f>CPSA!$AD$50</c:f>
                  <c:strCache>
                    <c:ptCount val="1"/>
                    <c:pt idx="0">
                      <c:v>15</c:v>
                    </c:pt>
                  </c:strCache>
                </c:strRef>
              </c:tx>
            </c:dLbl>
            <c:dLbl>
              <c:idx val="6"/>
              <c:tx>
                <c:strRef>
                  <c:f>CPSA!$AE$50</c:f>
                  <c:strCache>
                    <c:ptCount val="1"/>
                    <c:pt idx="0">
                      <c:v>15</c:v>
                    </c:pt>
                  </c:strCache>
                </c:strRef>
              </c:tx>
            </c:dLbl>
            <c:dLbl>
              <c:idx val="7"/>
              <c:tx>
                <c:strRef>
                  <c:f>CPSA!$AF$50</c:f>
                  <c:strCache>
                    <c:ptCount val="1"/>
                    <c:pt idx="0">
                      <c:v>15</c:v>
                    </c:pt>
                  </c:strCache>
                </c:strRef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Val val="1"/>
          </c:dLbls>
          <c:xVal>
            <c:numRef>
              <c:f>CPSA!$H$50:$O$50</c:f>
              <c:numCache>
                <c:formatCode>0</c:formatCode>
                <c:ptCount val="8"/>
                <c:pt idx="0">
                  <c:v>250</c:v>
                </c:pt>
                <c:pt idx="1">
                  <c:v>500</c:v>
                </c:pt>
                <c:pt idx="2">
                  <c:v>750</c:v>
                </c:pt>
                <c:pt idx="3">
                  <c:v>1000</c:v>
                </c:pt>
                <c:pt idx="4">
                  <c:v>1250</c:v>
                </c:pt>
                <c:pt idx="5">
                  <c:v>1500</c:v>
                </c:pt>
                <c:pt idx="6">
                  <c:v>1500</c:v>
                </c:pt>
                <c:pt idx="7">
                  <c:v>1500</c:v>
                </c:pt>
              </c:numCache>
            </c:numRef>
          </c:xVal>
          <c:yVal>
            <c:numRef>
              <c:f>CPSA!$P$50:$W$50</c:f>
              <c:numCache>
                <c:formatCode>0</c:formatCode>
                <c:ptCount val="8"/>
                <c:pt idx="0">
                  <c:v>56.25</c:v>
                </c:pt>
                <c:pt idx="1">
                  <c:v>55</c:v>
                </c:pt>
                <c:pt idx="2">
                  <c:v>52.5</c:v>
                </c:pt>
                <c:pt idx="3">
                  <c:v>46.75</c:v>
                </c:pt>
                <c:pt idx="4">
                  <c:v>38</c:v>
                </c:pt>
                <c:pt idx="5">
                  <c:v>25</c:v>
                </c:pt>
                <c:pt idx="6">
                  <c:v>25</c:v>
                </c:pt>
                <c:pt idx="7">
                  <c:v>25</c:v>
                </c:pt>
              </c:numCache>
            </c:numRef>
          </c:yVal>
          <c:smooth val="1"/>
        </c:ser>
        <c:ser>
          <c:idx val="6"/>
          <c:order val="7"/>
          <c:tx>
            <c:v>System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dLbls>
            <c:delete val="1"/>
          </c:dLbls>
          <c:xVal>
            <c:numRef>
              <c:f>CPSA!$H$20:$O$20</c:f>
              <c:numCache>
                <c:formatCode>0</c:formatCode>
                <c:ptCount val="8"/>
                <c:pt idx="0">
                  <c:v>500</c:v>
                </c:pt>
                <c:pt idx="1">
                  <c:v>1000</c:v>
                </c:pt>
                <c:pt idx="2">
                  <c:v>1500</c:v>
                </c:pt>
                <c:pt idx="3">
                  <c:v>2000</c:v>
                </c:pt>
                <c:pt idx="4">
                  <c:v>2500</c:v>
                </c:pt>
                <c:pt idx="5">
                  <c:v>3000</c:v>
                </c:pt>
                <c:pt idx="6">
                  <c:v>3000</c:v>
                </c:pt>
                <c:pt idx="7">
                  <c:v>3000</c:v>
                </c:pt>
              </c:numCache>
            </c:numRef>
          </c:xVal>
          <c:yVal>
            <c:numRef>
              <c:f>CPSA!$P$62:$W$62</c:f>
              <c:numCache>
                <c:formatCode>General</c:formatCode>
                <c:ptCount val="8"/>
                <c:pt idx="0">
                  <c:v>125</c:v>
                </c:pt>
                <c:pt idx="1">
                  <c:v>125</c:v>
                </c:pt>
                <c:pt idx="2">
                  <c:v>125</c:v>
                </c:pt>
                <c:pt idx="3">
                  <c:v>125</c:v>
                </c:pt>
                <c:pt idx="4">
                  <c:v>125</c:v>
                </c:pt>
                <c:pt idx="5">
                  <c:v>125</c:v>
                </c:pt>
                <c:pt idx="6">
                  <c:v>125</c:v>
                </c:pt>
                <c:pt idx="7">
                  <c:v>125</c:v>
                </c:pt>
              </c:numCache>
            </c:numRef>
          </c:yVal>
          <c:smooth val="1"/>
        </c:ser>
        <c:dLbls>
          <c:showVal val="1"/>
        </c:dLbls>
        <c:axId val="115508736"/>
        <c:axId val="115544064"/>
      </c:scatterChart>
      <c:valAx>
        <c:axId val="11550873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Gallons Per Minute</a:t>
                </a:r>
              </a:p>
            </c:rich>
          </c:tx>
          <c:layout>
            <c:manualLayout>
              <c:xMode val="edge"/>
              <c:yMode val="edge"/>
              <c:x val="0.40356744704570791"/>
              <c:y val="0.92822185970636217"/>
            </c:manualLayout>
          </c:layout>
          <c:spPr>
            <a:noFill/>
            <a:ln w="25400">
              <a:noFill/>
            </a:ln>
          </c:spPr>
        </c:title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544064"/>
        <c:crosses val="autoZero"/>
        <c:crossBetween val="midCat"/>
      </c:valAx>
      <c:valAx>
        <c:axId val="1155440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Head in feet</a:t>
                </a:r>
              </a:p>
            </c:rich>
          </c:tx>
          <c:layout>
            <c:manualLayout>
              <c:xMode val="edge"/>
              <c:yMode val="edge"/>
              <c:x val="1.2263099219620958E-2"/>
              <c:y val="0.4290375203915171"/>
            </c:manualLayout>
          </c:layout>
          <c:spPr>
            <a:noFill/>
            <a:ln w="25400">
              <a:noFill/>
            </a:ln>
          </c:spPr>
        </c:title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508736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90189520624303232"/>
          <c:y val="0.36541598694942906"/>
          <c:w val="0.99554069119286515"/>
          <c:h val="0.6411092985318107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VFD Control (PSI)</a:t>
            </a:r>
          </a:p>
        </c:rich>
      </c:tx>
      <c:layout>
        <c:manualLayout>
          <c:xMode val="edge"/>
          <c:yMode val="edge"/>
          <c:x val="0.4358974358974359"/>
          <c:y val="1.957585644371941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7.2463768115942032E-2"/>
          <c:y val="0.11256117455138662"/>
          <c:w val="0.79933110367892979"/>
          <c:h val="0.76508972267536701"/>
        </c:manualLayout>
      </c:layout>
      <c:scatterChart>
        <c:scatterStyle val="smoothMarker"/>
        <c:ser>
          <c:idx val="0"/>
          <c:order val="0"/>
          <c:tx>
            <c:v>60hz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tx>
                <c:strRef>
                  <c:f>CPSA!$Y$23</c:f>
                  <c:strCache>
                    <c:ptCount val="1"/>
                    <c:pt idx="0">
                      <c:v>#DIV/0!</c:v>
                    </c:pt>
                  </c:strCache>
                </c:strRef>
              </c:tx>
              <c:dLblPos val="r"/>
            </c:dLbl>
            <c:dLbl>
              <c:idx val="1"/>
              <c:tx>
                <c:strRef>
                  <c:f>CPSA!$Z$23</c:f>
                  <c:strCache>
                    <c:ptCount val="1"/>
                    <c:pt idx="0">
                      <c:v>87</c:v>
                    </c:pt>
                  </c:strCache>
                </c:strRef>
              </c:tx>
              <c:dLblPos val="r"/>
            </c:dLbl>
            <c:dLbl>
              <c:idx val="2"/>
              <c:tx>
                <c:strRef>
                  <c:f>CPSA!$AA$23</c:f>
                  <c:strCache>
                    <c:ptCount val="1"/>
                    <c:pt idx="0">
                      <c:v>106</c:v>
                    </c:pt>
                  </c:strCache>
                </c:strRef>
              </c:tx>
              <c:dLblPos val="r"/>
            </c:dLbl>
            <c:dLbl>
              <c:idx val="3"/>
              <c:tx>
                <c:strRef>
                  <c:f>CPSA!$AB$23</c:f>
                  <c:strCache>
                    <c:ptCount val="1"/>
                    <c:pt idx="0">
                      <c:v>117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</c:dLbl>
            <c:dLbl>
              <c:idx val="4"/>
              <c:tx>
                <c:strRef>
                  <c:f>CPSA!$AC$23</c:f>
                  <c:strCache>
                    <c:ptCount val="1"/>
                    <c:pt idx="0">
                      <c:v>120</c:v>
                    </c:pt>
                  </c:strCache>
                </c:strRef>
              </c:tx>
              <c:dLblPos val="r"/>
            </c:dLbl>
            <c:dLbl>
              <c:idx val="5"/>
              <c:tx>
                <c:strRef>
                  <c:f>CPSA!$AD$23</c:f>
                  <c:strCache>
                    <c:ptCount val="1"/>
                    <c:pt idx="0">
                      <c:v>117</c:v>
                    </c:pt>
                  </c:strCache>
                </c:strRef>
              </c:tx>
              <c:dLblPos val="r"/>
            </c:dLbl>
            <c:dLbl>
              <c:idx val="6"/>
              <c:tx>
                <c:strRef>
                  <c:f>CPSA!$AE$23</c:f>
                  <c:strCache>
                    <c:ptCount val="1"/>
                    <c:pt idx="0">
                      <c:v>117</c:v>
                    </c:pt>
                  </c:strCache>
                </c:strRef>
              </c:tx>
              <c:dLblPos val="r"/>
            </c:dLbl>
            <c:dLbl>
              <c:idx val="7"/>
              <c:tx>
                <c:strRef>
                  <c:f>CPSA!$AF$23</c:f>
                  <c:strCache>
                    <c:ptCount val="1"/>
                    <c:pt idx="0">
                      <c:v>117</c:v>
                    </c:pt>
                  </c:strCache>
                </c:strRef>
              </c:tx>
              <c:dLblPos val="r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r"/>
            <c:showVal val="1"/>
          </c:dLbls>
          <c:xVal>
            <c:numRef>
              <c:f>CPSA!$H$20:$O$20</c:f>
              <c:numCache>
                <c:formatCode>0</c:formatCode>
                <c:ptCount val="8"/>
                <c:pt idx="0">
                  <c:v>500</c:v>
                </c:pt>
                <c:pt idx="1">
                  <c:v>1000</c:v>
                </c:pt>
                <c:pt idx="2">
                  <c:v>1500</c:v>
                </c:pt>
                <c:pt idx="3">
                  <c:v>2000</c:v>
                </c:pt>
                <c:pt idx="4">
                  <c:v>2500</c:v>
                </c:pt>
                <c:pt idx="5">
                  <c:v>3000</c:v>
                </c:pt>
                <c:pt idx="6">
                  <c:v>3000</c:v>
                </c:pt>
                <c:pt idx="7">
                  <c:v>3000</c:v>
                </c:pt>
              </c:numCache>
            </c:numRef>
          </c:xVal>
          <c:yVal>
            <c:numRef>
              <c:f>CPSA!$AH$23:$AO$23</c:f>
              <c:numCache>
                <c:formatCode>0</c:formatCode>
                <c:ptCount val="8"/>
                <c:pt idx="0">
                  <c:v>97.402597402597394</c:v>
                </c:pt>
                <c:pt idx="1">
                  <c:v>95.238095238095241</c:v>
                </c:pt>
                <c:pt idx="2">
                  <c:v>90.909090909090907</c:v>
                </c:pt>
                <c:pt idx="3">
                  <c:v>80.952380952380949</c:v>
                </c:pt>
                <c:pt idx="4">
                  <c:v>65.800865800865793</c:v>
                </c:pt>
                <c:pt idx="5">
                  <c:v>43.290043290043286</c:v>
                </c:pt>
                <c:pt idx="6">
                  <c:v>43.290043290043286</c:v>
                </c:pt>
                <c:pt idx="7">
                  <c:v>43.290043290043286</c:v>
                </c:pt>
              </c:numCache>
            </c:numRef>
          </c:yVal>
          <c:smooth val="1"/>
        </c:ser>
        <c:ser>
          <c:idx val="1"/>
          <c:order val="1"/>
          <c:tx>
            <c:v>55hz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0"/>
              <c:tx>
                <c:strRef>
                  <c:f>CPSA!$Y$25</c:f>
                  <c:strCache>
                    <c:ptCount val="1"/>
                    <c:pt idx="0">
                      <c:v>#DIV/0!</c:v>
                    </c:pt>
                  </c:strCache>
                </c:strRef>
              </c:tx>
            </c:dLbl>
            <c:dLbl>
              <c:idx val="1"/>
              <c:tx>
                <c:strRef>
                  <c:f>CPSA!$Z$25</c:f>
                  <c:strCache>
                    <c:ptCount val="1"/>
                    <c:pt idx="0">
                      <c:v>67</c:v>
                    </c:pt>
                  </c:strCache>
                </c:strRef>
              </c:tx>
            </c:dLbl>
            <c:dLbl>
              <c:idx val="2"/>
              <c:tx>
                <c:strRef>
                  <c:f>CPSA!$AA$25</c:f>
                  <c:strCache>
                    <c:ptCount val="1"/>
                    <c:pt idx="0">
                      <c:v>82</c:v>
                    </c:pt>
                  </c:strCache>
                </c:strRef>
              </c:tx>
            </c:dLbl>
            <c:dLbl>
              <c:idx val="3"/>
              <c:tx>
                <c:strRef>
                  <c:f>CPSA!$AB$25</c:f>
                  <c:strCache>
                    <c:ptCount val="1"/>
                    <c:pt idx="0">
                      <c:v>90</c:v>
                    </c:pt>
                  </c:strCache>
                </c:strRef>
              </c:tx>
            </c:dLbl>
            <c:dLbl>
              <c:idx val="4"/>
              <c:tx>
                <c:strRef>
                  <c:f>CPSA!$AC$25</c:f>
                  <c:strCache>
                    <c:ptCount val="1"/>
                    <c:pt idx="0">
                      <c:v>92</c:v>
                    </c:pt>
                  </c:strCache>
                </c:strRef>
              </c:tx>
            </c:dLbl>
            <c:dLbl>
              <c:idx val="5"/>
              <c:tx>
                <c:strRef>
                  <c:f>CPSA!$AD$25</c:f>
                  <c:strCache>
                    <c:ptCount val="1"/>
                    <c:pt idx="0">
                      <c:v>90</c:v>
                    </c:pt>
                  </c:strCache>
                </c:strRef>
              </c:tx>
            </c:dLbl>
            <c:dLbl>
              <c:idx val="6"/>
              <c:tx>
                <c:strRef>
                  <c:f>CPSA!$AE$25</c:f>
                  <c:strCache>
                    <c:ptCount val="1"/>
                    <c:pt idx="0">
                      <c:v>90</c:v>
                    </c:pt>
                  </c:strCache>
                </c:strRef>
              </c:tx>
            </c:dLbl>
            <c:dLbl>
              <c:idx val="7"/>
              <c:tx>
                <c:strRef>
                  <c:f>CPSA!$AF$25</c:f>
                  <c:strCache>
                    <c:ptCount val="1"/>
                    <c:pt idx="0">
                      <c:v>90</c:v>
                    </c:pt>
                  </c:strCache>
                </c:strRef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Val val="1"/>
          </c:dLbls>
          <c:xVal>
            <c:numRef>
              <c:f>CPSA!$H$25:$O$25</c:f>
              <c:numCache>
                <c:formatCode>0</c:formatCode>
                <c:ptCount val="8"/>
                <c:pt idx="0">
                  <c:v>458.33333333333331</c:v>
                </c:pt>
                <c:pt idx="1">
                  <c:v>916.66666666666663</c:v>
                </c:pt>
                <c:pt idx="2">
                  <c:v>1375</c:v>
                </c:pt>
                <c:pt idx="3">
                  <c:v>1833.3333333333333</c:v>
                </c:pt>
                <c:pt idx="4">
                  <c:v>2291.6666666666665</c:v>
                </c:pt>
                <c:pt idx="5">
                  <c:v>2750</c:v>
                </c:pt>
                <c:pt idx="6">
                  <c:v>2750</c:v>
                </c:pt>
                <c:pt idx="7">
                  <c:v>2750</c:v>
                </c:pt>
              </c:numCache>
            </c:numRef>
          </c:xVal>
          <c:yVal>
            <c:numRef>
              <c:f>CPSA!$AH$25:$AO$25</c:f>
              <c:numCache>
                <c:formatCode>0</c:formatCode>
                <c:ptCount val="8"/>
                <c:pt idx="0">
                  <c:v>81.845238095238088</c:v>
                </c:pt>
                <c:pt idx="1">
                  <c:v>80.026455026455011</c:v>
                </c:pt>
                <c:pt idx="2">
                  <c:v>76.388888888888886</c:v>
                </c:pt>
                <c:pt idx="3">
                  <c:v>68.022486772486758</c:v>
                </c:pt>
                <c:pt idx="4">
                  <c:v>55.291005291005277</c:v>
                </c:pt>
                <c:pt idx="5">
                  <c:v>36.375661375661373</c:v>
                </c:pt>
                <c:pt idx="6">
                  <c:v>36.375661375661373</c:v>
                </c:pt>
                <c:pt idx="7">
                  <c:v>36.375661375661373</c:v>
                </c:pt>
              </c:numCache>
            </c:numRef>
          </c:yVal>
          <c:smooth val="1"/>
        </c:ser>
        <c:ser>
          <c:idx val="2"/>
          <c:order val="2"/>
          <c:tx>
            <c:v>50hz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dLbls>
            <c:dLbl>
              <c:idx val="0"/>
              <c:tx>
                <c:strRef>
                  <c:f>CPSA!$Y$30</c:f>
                  <c:strCache>
                    <c:ptCount val="1"/>
                    <c:pt idx="0">
                      <c:v>#DIV/0!</c:v>
                    </c:pt>
                  </c:strCache>
                </c:strRef>
              </c:tx>
            </c:dLbl>
            <c:dLbl>
              <c:idx val="1"/>
              <c:tx>
                <c:strRef>
                  <c:f>CPSA!$Z$30</c:f>
                  <c:strCache>
                    <c:ptCount val="1"/>
                    <c:pt idx="0">
                      <c:v>50</c:v>
                    </c:pt>
                  </c:strCache>
                </c:strRef>
              </c:tx>
            </c:dLbl>
            <c:dLbl>
              <c:idx val="2"/>
              <c:tx>
                <c:strRef>
                  <c:f>CPSA!$AA$30</c:f>
                  <c:strCache>
                    <c:ptCount val="1"/>
                    <c:pt idx="0">
                      <c:v>61</c:v>
                    </c:pt>
                  </c:strCache>
                </c:strRef>
              </c:tx>
            </c:dLbl>
            <c:dLbl>
              <c:idx val="3"/>
              <c:tx>
                <c:strRef>
                  <c:f>CPSA!$AB$30</c:f>
                  <c:strCache>
                    <c:ptCount val="1"/>
                    <c:pt idx="0">
                      <c:v>67</c:v>
                    </c:pt>
                  </c:strCache>
                </c:strRef>
              </c:tx>
            </c:dLbl>
            <c:dLbl>
              <c:idx val="4"/>
              <c:tx>
                <c:strRef>
                  <c:f>CPSA!$AC$30</c:f>
                  <c:strCache>
                    <c:ptCount val="1"/>
                    <c:pt idx="0">
                      <c:v>69</c:v>
                    </c:pt>
                  </c:strCache>
                </c:strRef>
              </c:tx>
            </c:dLbl>
            <c:dLbl>
              <c:idx val="5"/>
              <c:tx>
                <c:strRef>
                  <c:f>CPSA!$AD$30</c:f>
                  <c:strCache>
                    <c:ptCount val="1"/>
                    <c:pt idx="0">
                      <c:v>67</c:v>
                    </c:pt>
                  </c:strCache>
                </c:strRef>
              </c:tx>
            </c:dLbl>
            <c:dLbl>
              <c:idx val="6"/>
              <c:tx>
                <c:strRef>
                  <c:f>CPSA!$AE$30</c:f>
                  <c:strCache>
                    <c:ptCount val="1"/>
                    <c:pt idx="0">
                      <c:v>67</c:v>
                    </c:pt>
                  </c:strCache>
                </c:strRef>
              </c:tx>
            </c:dLbl>
            <c:dLbl>
              <c:idx val="7"/>
              <c:tx>
                <c:strRef>
                  <c:f>CPSA!$AF$30</c:f>
                  <c:strCache>
                    <c:ptCount val="1"/>
                    <c:pt idx="0">
                      <c:v>67</c:v>
                    </c:pt>
                  </c:strCache>
                </c:strRef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Val val="1"/>
          </c:dLbls>
          <c:xVal>
            <c:numRef>
              <c:f>CPSA!$H$30:$O$30</c:f>
              <c:numCache>
                <c:formatCode>0</c:formatCode>
                <c:ptCount val="8"/>
                <c:pt idx="0">
                  <c:v>416.66666666666669</c:v>
                </c:pt>
                <c:pt idx="1">
                  <c:v>833.33333333333337</c:v>
                </c:pt>
                <c:pt idx="2">
                  <c:v>1250</c:v>
                </c:pt>
                <c:pt idx="3">
                  <c:v>1666.6666666666667</c:v>
                </c:pt>
                <c:pt idx="4">
                  <c:v>2083.3333333333335</c:v>
                </c:pt>
                <c:pt idx="5">
                  <c:v>2500</c:v>
                </c:pt>
                <c:pt idx="6">
                  <c:v>2500</c:v>
                </c:pt>
                <c:pt idx="7">
                  <c:v>2500</c:v>
                </c:pt>
              </c:numCache>
            </c:numRef>
          </c:xVal>
          <c:yVal>
            <c:numRef>
              <c:f>CPSA!$AH$30:$AO$30</c:f>
              <c:numCache>
                <c:formatCode>0</c:formatCode>
                <c:ptCount val="8"/>
                <c:pt idx="0">
                  <c:v>67.640692640692649</c:v>
                </c:pt>
                <c:pt idx="1">
                  <c:v>66.137566137566139</c:v>
                </c:pt>
                <c:pt idx="2">
                  <c:v>63.131313131313135</c:v>
                </c:pt>
                <c:pt idx="3">
                  <c:v>56.216931216931215</c:v>
                </c:pt>
                <c:pt idx="4">
                  <c:v>45.6950456950457</c:v>
                </c:pt>
                <c:pt idx="5">
                  <c:v>30.062530062530069</c:v>
                </c:pt>
                <c:pt idx="6">
                  <c:v>30.062530062530069</c:v>
                </c:pt>
                <c:pt idx="7">
                  <c:v>30.062530062530069</c:v>
                </c:pt>
              </c:numCache>
            </c:numRef>
          </c:yVal>
          <c:smooth val="1"/>
        </c:ser>
        <c:ser>
          <c:idx val="3"/>
          <c:order val="3"/>
          <c:tx>
            <c:v>45hz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dLbl>
              <c:idx val="0"/>
              <c:tx>
                <c:strRef>
                  <c:f>CPSA!$Y$35</c:f>
                  <c:strCache>
                    <c:ptCount val="1"/>
                    <c:pt idx="0">
                      <c:v>#DIV/0!</c:v>
                    </c:pt>
                  </c:strCache>
                </c:strRef>
              </c:tx>
            </c:dLbl>
            <c:dLbl>
              <c:idx val="1"/>
              <c:tx>
                <c:strRef>
                  <c:f>CPSA!$Z$35</c:f>
                  <c:strCache>
                    <c:ptCount val="1"/>
                    <c:pt idx="0">
                      <c:v>37</c:v>
                    </c:pt>
                  </c:strCache>
                </c:strRef>
              </c:tx>
            </c:dLbl>
            <c:dLbl>
              <c:idx val="2"/>
              <c:tx>
                <c:strRef>
                  <c:f>CPSA!$AA$35</c:f>
                  <c:strCache>
                    <c:ptCount val="1"/>
                    <c:pt idx="0">
                      <c:v>45</c:v>
                    </c:pt>
                  </c:strCache>
                </c:strRef>
              </c:tx>
            </c:dLbl>
            <c:dLbl>
              <c:idx val="3"/>
              <c:tx>
                <c:strRef>
                  <c:f>CPSA!$AB$35</c:f>
                  <c:strCache>
                    <c:ptCount val="1"/>
                    <c:pt idx="0">
                      <c:v>49</c:v>
                    </c:pt>
                  </c:strCache>
                </c:strRef>
              </c:tx>
            </c:dLbl>
            <c:dLbl>
              <c:idx val="4"/>
              <c:tx>
                <c:strRef>
                  <c:f>CPSA!$AC$35</c:f>
                  <c:strCache>
                    <c:ptCount val="1"/>
                    <c:pt idx="0">
                      <c:v>51</c:v>
                    </c:pt>
                  </c:strCache>
                </c:strRef>
              </c:tx>
            </c:dLbl>
            <c:dLbl>
              <c:idx val="5"/>
              <c:tx>
                <c:strRef>
                  <c:f>CPSA!$AD$35</c:f>
                  <c:strCache>
                    <c:ptCount val="1"/>
                    <c:pt idx="0">
                      <c:v>49</c:v>
                    </c:pt>
                  </c:strCache>
                </c:strRef>
              </c:tx>
            </c:dLbl>
            <c:dLbl>
              <c:idx val="6"/>
              <c:tx>
                <c:strRef>
                  <c:f>CPSA!$AE$35</c:f>
                  <c:strCache>
                    <c:ptCount val="1"/>
                    <c:pt idx="0">
                      <c:v>49</c:v>
                    </c:pt>
                  </c:strCache>
                </c:strRef>
              </c:tx>
            </c:dLbl>
            <c:dLbl>
              <c:idx val="7"/>
              <c:tx>
                <c:strRef>
                  <c:f>CPSA!$AF$35</c:f>
                  <c:strCache>
                    <c:ptCount val="1"/>
                    <c:pt idx="0">
                      <c:v>49</c:v>
                    </c:pt>
                  </c:strCache>
                </c:strRef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Val val="1"/>
          </c:dLbls>
          <c:xVal>
            <c:numRef>
              <c:f>CPSA!$H$35:$O$35</c:f>
              <c:numCache>
                <c:formatCode>0</c:formatCode>
                <c:ptCount val="8"/>
                <c:pt idx="0">
                  <c:v>375</c:v>
                </c:pt>
                <c:pt idx="1">
                  <c:v>750</c:v>
                </c:pt>
                <c:pt idx="2">
                  <c:v>1125</c:v>
                </c:pt>
                <c:pt idx="3">
                  <c:v>1500</c:v>
                </c:pt>
                <c:pt idx="4">
                  <c:v>1875</c:v>
                </c:pt>
                <c:pt idx="5">
                  <c:v>2250</c:v>
                </c:pt>
                <c:pt idx="6">
                  <c:v>2250</c:v>
                </c:pt>
                <c:pt idx="7">
                  <c:v>2250</c:v>
                </c:pt>
              </c:numCache>
            </c:numRef>
          </c:xVal>
          <c:yVal>
            <c:numRef>
              <c:f>CPSA!$AH$35:$AO$35</c:f>
              <c:numCache>
                <c:formatCode>0</c:formatCode>
                <c:ptCount val="8"/>
                <c:pt idx="0">
                  <c:v>54.788961038961041</c:v>
                </c:pt>
                <c:pt idx="1">
                  <c:v>53.571428571428569</c:v>
                </c:pt>
                <c:pt idx="2">
                  <c:v>51.136363636363633</c:v>
                </c:pt>
                <c:pt idx="3">
                  <c:v>45.535714285714285</c:v>
                </c:pt>
                <c:pt idx="4">
                  <c:v>37.012987012987011</c:v>
                </c:pt>
                <c:pt idx="5">
                  <c:v>24.350649350649348</c:v>
                </c:pt>
                <c:pt idx="6">
                  <c:v>24.350649350649348</c:v>
                </c:pt>
                <c:pt idx="7">
                  <c:v>24.350649350649348</c:v>
                </c:pt>
              </c:numCache>
            </c:numRef>
          </c:yVal>
          <c:smooth val="1"/>
        </c:ser>
        <c:ser>
          <c:idx val="4"/>
          <c:order val="4"/>
          <c:tx>
            <c:v>40hz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dLbls>
            <c:dLbl>
              <c:idx val="0"/>
              <c:tx>
                <c:strRef>
                  <c:f>CPSA!$Y$40</c:f>
                  <c:strCache>
                    <c:ptCount val="1"/>
                    <c:pt idx="0">
                      <c:v>#DIV/0!</c:v>
                    </c:pt>
                  </c:strCache>
                </c:strRef>
              </c:tx>
            </c:dLbl>
            <c:dLbl>
              <c:idx val="1"/>
              <c:tx>
                <c:strRef>
                  <c:f>CPSA!$Z$40</c:f>
                  <c:strCache>
                    <c:ptCount val="1"/>
                    <c:pt idx="0">
                      <c:v>26</c:v>
                    </c:pt>
                  </c:strCache>
                </c:strRef>
              </c:tx>
            </c:dLbl>
            <c:dLbl>
              <c:idx val="2"/>
              <c:tx>
                <c:strRef>
                  <c:f>CPSA!$AA$40</c:f>
                  <c:strCache>
                    <c:ptCount val="1"/>
                    <c:pt idx="0">
                      <c:v>31</c:v>
                    </c:pt>
                  </c:strCache>
                </c:strRef>
              </c:tx>
            </c:dLbl>
            <c:dLbl>
              <c:idx val="3"/>
              <c:tx>
                <c:strRef>
                  <c:f>CPSA!$AB$40</c:f>
                  <c:strCache>
                    <c:ptCount val="1"/>
                    <c:pt idx="0">
                      <c:v>35</c:v>
                    </c:pt>
                  </c:strCache>
                </c:strRef>
              </c:tx>
            </c:dLbl>
            <c:dLbl>
              <c:idx val="4"/>
              <c:tx>
                <c:strRef>
                  <c:f>CPSA!$AC$40</c:f>
                  <c:strCache>
                    <c:ptCount val="1"/>
                    <c:pt idx="0">
                      <c:v>36</c:v>
                    </c:pt>
                  </c:strCache>
                </c:strRef>
              </c:tx>
            </c:dLbl>
            <c:dLbl>
              <c:idx val="5"/>
              <c:tx>
                <c:strRef>
                  <c:f>CPSA!$AD$40</c:f>
                  <c:strCache>
                    <c:ptCount val="1"/>
                    <c:pt idx="0">
                      <c:v>35</c:v>
                    </c:pt>
                  </c:strCache>
                </c:strRef>
              </c:tx>
            </c:dLbl>
            <c:dLbl>
              <c:idx val="6"/>
              <c:tx>
                <c:strRef>
                  <c:f>CPSA!$AE$40</c:f>
                  <c:strCache>
                    <c:ptCount val="1"/>
                    <c:pt idx="0">
                      <c:v>35</c:v>
                    </c:pt>
                  </c:strCache>
                </c:strRef>
              </c:tx>
            </c:dLbl>
            <c:dLbl>
              <c:idx val="7"/>
              <c:tx>
                <c:strRef>
                  <c:f>CPSA!$AF$40</c:f>
                  <c:strCache>
                    <c:ptCount val="1"/>
                    <c:pt idx="0">
                      <c:v>35</c:v>
                    </c:pt>
                  </c:strCache>
                </c:strRef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Val val="1"/>
          </c:dLbls>
          <c:xVal>
            <c:numRef>
              <c:f>CPSA!$H$40:$O$40</c:f>
              <c:numCache>
                <c:formatCode>0</c:formatCode>
                <c:ptCount val="8"/>
                <c:pt idx="0">
                  <c:v>333.33333333333331</c:v>
                </c:pt>
                <c:pt idx="1">
                  <c:v>666.66666666666663</c:v>
                </c:pt>
                <c:pt idx="2">
                  <c:v>1000</c:v>
                </c:pt>
                <c:pt idx="3">
                  <c:v>1333.3333333333333</c:v>
                </c:pt>
                <c:pt idx="4">
                  <c:v>1666.6666666666665</c:v>
                </c:pt>
                <c:pt idx="5">
                  <c:v>2000</c:v>
                </c:pt>
                <c:pt idx="6">
                  <c:v>2000</c:v>
                </c:pt>
                <c:pt idx="7">
                  <c:v>2000</c:v>
                </c:pt>
              </c:numCache>
            </c:numRef>
          </c:xVal>
          <c:yVal>
            <c:numRef>
              <c:f>CPSA!$AH$40:$AO$40</c:f>
              <c:numCache>
                <c:formatCode>0</c:formatCode>
                <c:ptCount val="8"/>
                <c:pt idx="0">
                  <c:v>43.290043290043286</c:v>
                </c:pt>
                <c:pt idx="1">
                  <c:v>42.328042328042322</c:v>
                </c:pt>
                <c:pt idx="2">
                  <c:v>40.404040404040401</c:v>
                </c:pt>
                <c:pt idx="3">
                  <c:v>35.978835978835974</c:v>
                </c:pt>
                <c:pt idx="4">
                  <c:v>29.244829244829244</c:v>
                </c:pt>
                <c:pt idx="5">
                  <c:v>19.24001924001924</c:v>
                </c:pt>
                <c:pt idx="6">
                  <c:v>19.24001924001924</c:v>
                </c:pt>
                <c:pt idx="7">
                  <c:v>19.24001924001924</c:v>
                </c:pt>
              </c:numCache>
            </c:numRef>
          </c:yVal>
          <c:smooth val="1"/>
        </c:ser>
        <c:ser>
          <c:idx val="5"/>
          <c:order val="5"/>
          <c:tx>
            <c:v>35hz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dLbls>
            <c:dLbl>
              <c:idx val="0"/>
              <c:tx>
                <c:strRef>
                  <c:f>CPSA!$Y$45</c:f>
                  <c:strCache>
                    <c:ptCount val="1"/>
                    <c:pt idx="0">
                      <c:v>#DIV/0!</c:v>
                    </c:pt>
                  </c:strCache>
                </c:strRef>
              </c:tx>
            </c:dLbl>
            <c:dLbl>
              <c:idx val="1"/>
              <c:tx>
                <c:strRef>
                  <c:f>CPSA!$Z$45</c:f>
                  <c:strCache>
                    <c:ptCount val="1"/>
                    <c:pt idx="0">
                      <c:v>17</c:v>
                    </c:pt>
                  </c:strCache>
                </c:strRef>
              </c:tx>
            </c:dLbl>
            <c:dLbl>
              <c:idx val="2"/>
              <c:tx>
                <c:strRef>
                  <c:f>CPSA!$AA$45</c:f>
                  <c:strCache>
                    <c:ptCount val="1"/>
                    <c:pt idx="0">
                      <c:v>21</c:v>
                    </c:pt>
                  </c:strCache>
                </c:strRef>
              </c:tx>
            </c:dLbl>
            <c:dLbl>
              <c:idx val="3"/>
              <c:tx>
                <c:strRef>
                  <c:f>CPSA!$AB$45</c:f>
                  <c:strCache>
                    <c:ptCount val="1"/>
                    <c:pt idx="0">
                      <c:v>23</c:v>
                    </c:pt>
                  </c:strCache>
                </c:strRef>
              </c:tx>
            </c:dLbl>
            <c:dLbl>
              <c:idx val="4"/>
              <c:tx>
                <c:strRef>
                  <c:f>CPSA!$AC$45</c:f>
                  <c:strCache>
                    <c:ptCount val="1"/>
                    <c:pt idx="0">
                      <c:v>24</c:v>
                    </c:pt>
                  </c:strCache>
                </c:strRef>
              </c:tx>
            </c:dLbl>
            <c:dLbl>
              <c:idx val="5"/>
              <c:tx>
                <c:strRef>
                  <c:f>CPSA!$AD$45</c:f>
                  <c:strCache>
                    <c:ptCount val="1"/>
                    <c:pt idx="0">
                      <c:v>23</c:v>
                    </c:pt>
                  </c:strCache>
                </c:strRef>
              </c:tx>
            </c:dLbl>
            <c:dLbl>
              <c:idx val="6"/>
              <c:tx>
                <c:strRef>
                  <c:f>CPSA!$AE$45</c:f>
                  <c:strCache>
                    <c:ptCount val="1"/>
                    <c:pt idx="0">
                      <c:v>23</c:v>
                    </c:pt>
                  </c:strCache>
                </c:strRef>
              </c:tx>
            </c:dLbl>
            <c:dLbl>
              <c:idx val="7"/>
              <c:tx>
                <c:strRef>
                  <c:f>CPSA!$AF$45</c:f>
                  <c:strCache>
                    <c:ptCount val="1"/>
                    <c:pt idx="0">
                      <c:v>23</c:v>
                    </c:pt>
                  </c:strCache>
                </c:strRef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Val val="1"/>
          </c:dLbls>
          <c:xVal>
            <c:numRef>
              <c:f>CPSA!$H$45:$O$45</c:f>
              <c:numCache>
                <c:formatCode>0</c:formatCode>
                <c:ptCount val="8"/>
                <c:pt idx="0">
                  <c:v>291.66666666666669</c:v>
                </c:pt>
                <c:pt idx="1">
                  <c:v>583.33333333333337</c:v>
                </c:pt>
                <c:pt idx="2">
                  <c:v>875</c:v>
                </c:pt>
                <c:pt idx="3">
                  <c:v>1166.6666666666667</c:v>
                </c:pt>
                <c:pt idx="4">
                  <c:v>1458.3333333333335</c:v>
                </c:pt>
                <c:pt idx="5">
                  <c:v>1750</c:v>
                </c:pt>
                <c:pt idx="6">
                  <c:v>1750</c:v>
                </c:pt>
                <c:pt idx="7">
                  <c:v>1750</c:v>
                </c:pt>
              </c:numCache>
            </c:numRef>
          </c:xVal>
          <c:yVal>
            <c:numRef>
              <c:f>CPSA!$AH$45:$AO$45</c:f>
              <c:numCache>
                <c:formatCode>0</c:formatCode>
                <c:ptCount val="8"/>
                <c:pt idx="0">
                  <c:v>33.143939393939398</c:v>
                </c:pt>
                <c:pt idx="1">
                  <c:v>32.407407407407412</c:v>
                </c:pt>
                <c:pt idx="2">
                  <c:v>30.934343434343436</c:v>
                </c:pt>
                <c:pt idx="3">
                  <c:v>27.546296296296301</c:v>
                </c:pt>
                <c:pt idx="4">
                  <c:v>22.390572390572395</c:v>
                </c:pt>
                <c:pt idx="5">
                  <c:v>14.730639730639734</c:v>
                </c:pt>
                <c:pt idx="6">
                  <c:v>14.730639730639734</c:v>
                </c:pt>
                <c:pt idx="7">
                  <c:v>14.730639730639734</c:v>
                </c:pt>
              </c:numCache>
            </c:numRef>
          </c:yVal>
          <c:smooth val="1"/>
        </c:ser>
        <c:ser>
          <c:idx val="7"/>
          <c:order val="6"/>
          <c:tx>
            <c:v>30hz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tx>
                <c:strRef>
                  <c:f>CPSA!$Y$50</c:f>
                  <c:strCache>
                    <c:ptCount val="1"/>
                    <c:pt idx="0">
                      <c:v>#DIV/0!</c:v>
                    </c:pt>
                  </c:strCache>
                </c:strRef>
              </c:tx>
            </c:dLbl>
            <c:dLbl>
              <c:idx val="1"/>
              <c:tx>
                <c:strRef>
                  <c:f>CPSA!$Z$50</c:f>
                  <c:strCache>
                    <c:ptCount val="1"/>
                    <c:pt idx="0">
                      <c:v>11</c:v>
                    </c:pt>
                  </c:strCache>
                </c:strRef>
              </c:tx>
            </c:dLbl>
            <c:dLbl>
              <c:idx val="2"/>
              <c:tx>
                <c:strRef>
                  <c:f>CPSA!$AA$50</c:f>
                  <c:strCache>
                    <c:ptCount val="1"/>
                    <c:pt idx="0">
                      <c:v>13</c:v>
                    </c:pt>
                  </c:strCache>
                </c:strRef>
              </c:tx>
            </c:dLbl>
            <c:dLbl>
              <c:idx val="3"/>
              <c:tx>
                <c:strRef>
                  <c:f>CPSA!$AB$50</c:f>
                  <c:strCache>
                    <c:ptCount val="1"/>
                    <c:pt idx="0">
                      <c:v>15</c:v>
                    </c:pt>
                  </c:strCache>
                </c:strRef>
              </c:tx>
            </c:dLbl>
            <c:dLbl>
              <c:idx val="4"/>
              <c:tx>
                <c:strRef>
                  <c:f>CPSA!$AC$50</c:f>
                  <c:strCache>
                    <c:ptCount val="1"/>
                    <c:pt idx="0">
                      <c:v>15</c:v>
                    </c:pt>
                  </c:strCache>
                </c:strRef>
              </c:tx>
            </c:dLbl>
            <c:dLbl>
              <c:idx val="5"/>
              <c:tx>
                <c:strRef>
                  <c:f>CPSA!$AD$50</c:f>
                  <c:strCache>
                    <c:ptCount val="1"/>
                    <c:pt idx="0">
                      <c:v>15</c:v>
                    </c:pt>
                  </c:strCache>
                </c:strRef>
              </c:tx>
            </c:dLbl>
            <c:dLbl>
              <c:idx val="6"/>
              <c:tx>
                <c:strRef>
                  <c:f>CPSA!$AE$50</c:f>
                  <c:strCache>
                    <c:ptCount val="1"/>
                    <c:pt idx="0">
                      <c:v>15</c:v>
                    </c:pt>
                  </c:strCache>
                </c:strRef>
              </c:tx>
            </c:dLbl>
            <c:dLbl>
              <c:idx val="7"/>
              <c:tx>
                <c:strRef>
                  <c:f>CPSA!$AF$50</c:f>
                  <c:strCache>
                    <c:ptCount val="1"/>
                    <c:pt idx="0">
                      <c:v>15</c:v>
                    </c:pt>
                  </c:strCache>
                </c:strRef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Val val="1"/>
          </c:dLbls>
          <c:xVal>
            <c:numRef>
              <c:f>CPSA!$H$50:$O$50</c:f>
              <c:numCache>
                <c:formatCode>0</c:formatCode>
                <c:ptCount val="8"/>
                <c:pt idx="0">
                  <c:v>250</c:v>
                </c:pt>
                <c:pt idx="1">
                  <c:v>500</c:v>
                </c:pt>
                <c:pt idx="2">
                  <c:v>750</c:v>
                </c:pt>
                <c:pt idx="3">
                  <c:v>1000</c:v>
                </c:pt>
                <c:pt idx="4">
                  <c:v>1250</c:v>
                </c:pt>
                <c:pt idx="5">
                  <c:v>1500</c:v>
                </c:pt>
                <c:pt idx="6">
                  <c:v>1500</c:v>
                </c:pt>
                <c:pt idx="7">
                  <c:v>1500</c:v>
                </c:pt>
              </c:numCache>
            </c:numRef>
          </c:xVal>
          <c:yVal>
            <c:numRef>
              <c:f>CPSA!$AH$50:$AN$50</c:f>
              <c:numCache>
                <c:formatCode>0</c:formatCode>
                <c:ptCount val="7"/>
                <c:pt idx="0">
                  <c:v>24.350649350649348</c:v>
                </c:pt>
                <c:pt idx="1">
                  <c:v>23.80952380952381</c:v>
                </c:pt>
                <c:pt idx="2">
                  <c:v>22.727272727272727</c:v>
                </c:pt>
                <c:pt idx="3">
                  <c:v>20.238095238095237</c:v>
                </c:pt>
                <c:pt idx="4">
                  <c:v>16.450216450216448</c:v>
                </c:pt>
                <c:pt idx="5">
                  <c:v>10.822510822510822</c:v>
                </c:pt>
                <c:pt idx="6">
                  <c:v>10.822510822510822</c:v>
                </c:pt>
              </c:numCache>
            </c:numRef>
          </c:yVal>
          <c:smooth val="1"/>
        </c:ser>
        <c:ser>
          <c:idx val="6"/>
          <c:order val="7"/>
          <c:tx>
            <c:v>System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dLbls>
            <c:delete val="1"/>
          </c:dLbls>
          <c:xVal>
            <c:numRef>
              <c:f>CPSA!$H$20:$O$20</c:f>
              <c:numCache>
                <c:formatCode>0</c:formatCode>
                <c:ptCount val="8"/>
                <c:pt idx="0">
                  <c:v>500</c:v>
                </c:pt>
                <c:pt idx="1">
                  <c:v>1000</c:v>
                </c:pt>
                <c:pt idx="2">
                  <c:v>1500</c:v>
                </c:pt>
                <c:pt idx="3">
                  <c:v>2000</c:v>
                </c:pt>
                <c:pt idx="4">
                  <c:v>2500</c:v>
                </c:pt>
                <c:pt idx="5">
                  <c:v>3000</c:v>
                </c:pt>
                <c:pt idx="6">
                  <c:v>3000</c:v>
                </c:pt>
                <c:pt idx="7">
                  <c:v>3000</c:v>
                </c:pt>
              </c:numCache>
            </c:numRef>
          </c:xVal>
          <c:yVal>
            <c:numRef>
              <c:f>CPSA!$Y$58:$AF$58</c:f>
              <c:numCache>
                <c:formatCode>0</c:formatCode>
                <c:ptCount val="8"/>
                <c:pt idx="0">
                  <c:v>54.112554112554115</c:v>
                </c:pt>
                <c:pt idx="1">
                  <c:v>54.112554112554115</c:v>
                </c:pt>
                <c:pt idx="2">
                  <c:v>54.112554112554115</c:v>
                </c:pt>
                <c:pt idx="3">
                  <c:v>54.112554112554115</c:v>
                </c:pt>
                <c:pt idx="4">
                  <c:v>54.112554112554115</c:v>
                </c:pt>
                <c:pt idx="5">
                  <c:v>54.112554112554115</c:v>
                </c:pt>
                <c:pt idx="6">
                  <c:v>54.112554112554115</c:v>
                </c:pt>
                <c:pt idx="7">
                  <c:v>54.112554112554115</c:v>
                </c:pt>
              </c:numCache>
            </c:numRef>
          </c:yVal>
          <c:smooth val="1"/>
        </c:ser>
        <c:dLbls>
          <c:showVal val="1"/>
        </c:dLbls>
        <c:axId val="115954048"/>
        <c:axId val="115956352"/>
      </c:scatterChart>
      <c:valAx>
        <c:axId val="11595404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Gallons Per Minute</a:t>
                </a:r>
              </a:p>
            </c:rich>
          </c:tx>
          <c:layout>
            <c:manualLayout>
              <c:xMode val="edge"/>
              <c:yMode val="edge"/>
              <c:x val="0.40245261984392416"/>
              <c:y val="0.92822185970636217"/>
            </c:manualLayout>
          </c:layout>
          <c:spPr>
            <a:noFill/>
            <a:ln w="25400">
              <a:noFill/>
            </a:ln>
          </c:spPr>
        </c:title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956352"/>
        <c:crosses val="autoZero"/>
        <c:crossBetween val="midCat"/>
      </c:valAx>
      <c:valAx>
        <c:axId val="1159563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Head in PSI</a:t>
                </a:r>
              </a:p>
            </c:rich>
          </c:tx>
          <c:layout>
            <c:manualLayout>
              <c:xMode val="edge"/>
              <c:yMode val="edge"/>
              <c:x val="1.2263099219620958E-2"/>
              <c:y val="0.44208809135399674"/>
            </c:manualLayout>
          </c:layout>
          <c:spPr>
            <a:noFill/>
            <a:ln w="25400">
              <a:noFill/>
            </a:ln>
          </c:spPr>
        </c:title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954048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90189520624303232"/>
          <c:y val="0.36541598694942906"/>
          <c:w val="0.99554069119286515"/>
          <c:h val="0.6411092985318107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0" workbookViewId="0"/>
  </sheetViews>
  <pageMargins left="0.75" right="0.75" top="1" bottom="1" header="0.5" footer="0.5"/>
  <headerFooter alignWithMargins="0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439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0.2365</cdr:x>
      <cdr:y>0.145</cdr:y>
    </cdr:from>
    <cdr:to>
      <cdr:x>0.2455</cdr:x>
      <cdr:y>0.17775</cdr:y>
    </cdr:to>
    <cdr:sp macro="" textlink="">
      <cdr:nvSpPr>
        <cdr:cNvPr id="25649" name="Text Box 4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20638" y="846630"/>
          <a:ext cx="76896" cy="1912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0.49</cdr:x>
      <cdr:y>0.131</cdr:y>
    </cdr:from>
    <cdr:to>
      <cdr:x>0.84035</cdr:x>
      <cdr:y>0.16021</cdr:y>
    </cdr:to>
    <cdr:sp macro="" textlink="CPSA!$P$12:$W$12">
      <cdr:nvSpPr>
        <cdr:cNvPr id="25650" name="Text Box 50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4186523" y="764886"/>
          <a:ext cx="2993384" cy="1705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fld id="{61BB4E59-E165-46C8-93F4-AA1A73E8B2DC}" type="TxLink">
            <a:rPr lang="en-US" sz="1000" b="0" i="0" u="none" strike="noStrike" baseline="0">
              <a:solidFill>
                <a:srgbClr val="0000FF"/>
              </a:solidFill>
              <a:latin typeface="Arial"/>
              <a:cs typeface="Arial"/>
            </a:rPr>
            <a:pPr algn="l" rtl="0">
              <a:defRPr sz="1000"/>
            </a:pPr>
            <a:t>Berkeley B6EXPBL  15.5" Trim  125 HP / 1800 RPM</a:t>
          </a:fld>
          <a:endParaRPr lang="en-US" sz="1000" b="0" i="0" u="none" strike="noStrike" baseline="0">
            <a:solidFill>
              <a:srgbClr val="0000FF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0.6605</cdr:x>
      <cdr:y>0.21525</cdr:y>
    </cdr:from>
    <cdr:to>
      <cdr:x>0.80752</cdr:x>
      <cdr:y>0.2394</cdr:y>
    </cdr:to>
    <cdr:sp macro="" textlink="">
      <cdr:nvSpPr>
        <cdr:cNvPr id="25651" name="Text Box 5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43262" y="1256807"/>
          <a:ext cx="1256113" cy="1410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Data Label values are BHP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5439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0.23475</cdr:x>
      <cdr:y>0.145</cdr:y>
    </cdr:from>
    <cdr:to>
      <cdr:x>0.24375</cdr:x>
      <cdr:y>0.17775</cdr:y>
    </cdr:to>
    <cdr:sp macro="" textlink="">
      <cdr:nvSpPr>
        <cdr:cNvPr id="116758" name="Text Box 207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05686" y="846630"/>
          <a:ext cx="76896" cy="1912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0.48975</cdr:x>
      <cdr:y>0.13175</cdr:y>
    </cdr:from>
    <cdr:to>
      <cdr:x>0.8401</cdr:x>
      <cdr:y>0.16096</cdr:y>
    </cdr:to>
    <cdr:sp macro="" textlink="CPSA!$P$12:$W$12">
      <cdr:nvSpPr>
        <cdr:cNvPr id="116759" name="Text Box 207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4184387" y="769265"/>
          <a:ext cx="2993384" cy="1705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fld id="{225A8C26-00AF-4DE5-BEE8-20020EA987EC}" type="TxLink">
            <a:rPr lang="en-US" sz="1000" b="0" i="0" u="none" strike="noStrike" baseline="0">
              <a:solidFill>
                <a:srgbClr val="0000FF"/>
              </a:solidFill>
              <a:latin typeface="Arial"/>
              <a:cs typeface="Arial"/>
            </a:rPr>
            <a:pPr algn="l" rtl="0">
              <a:defRPr sz="1000"/>
            </a:pPr>
            <a:t>Berkeley B6EXPBL  15.5" Trim  125 HP / 1800 RPM</a:t>
          </a:fld>
          <a:endParaRPr lang="en-US" sz="1000" b="0" i="0" u="none" strike="noStrike" baseline="0">
            <a:solidFill>
              <a:srgbClr val="0000FF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0.66</cdr:x>
      <cdr:y>0.193</cdr:y>
    </cdr:from>
    <cdr:to>
      <cdr:x>0.834</cdr:x>
      <cdr:y>0.24525</cdr:y>
    </cdr:to>
    <cdr:sp macro="" textlink="">
      <cdr:nvSpPr>
        <cdr:cNvPr id="116760" name="Text Box 207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38991" y="1126893"/>
          <a:ext cx="1486642" cy="3050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Data Label values are BHP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umped101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P138"/>
  <sheetViews>
    <sheetView showGridLines="0" tabSelected="1" topLeftCell="G1" workbookViewId="0">
      <selection activeCell="P12" sqref="P12"/>
    </sheetView>
  </sheetViews>
  <sheetFormatPr defaultRowHeight="12.75"/>
  <cols>
    <col min="1" max="6" width="7.7109375" hidden="1" customWidth="1"/>
    <col min="7" max="7" width="6.7109375" customWidth="1"/>
    <col min="8" max="8" width="8.7109375" customWidth="1"/>
    <col min="9" max="41" width="6.7109375" customWidth="1"/>
    <col min="42" max="42" width="7.7109375" customWidth="1"/>
    <col min="43" max="43" width="12.7109375" customWidth="1"/>
  </cols>
  <sheetData>
    <row r="3" spans="2:23" ht="19.5">
      <c r="H3" s="23" t="s">
        <v>107</v>
      </c>
    </row>
    <row r="5" spans="2:23">
      <c r="H5" s="16" t="s">
        <v>106</v>
      </c>
      <c r="O5" s="13"/>
      <c r="P5" s="13"/>
    </row>
    <row r="6" spans="2:23">
      <c r="H6" s="9"/>
    </row>
    <row r="8" spans="2:23">
      <c r="B8" s="9"/>
      <c r="H8" s="16" t="s">
        <v>66</v>
      </c>
      <c r="P8" s="6"/>
      <c r="Q8" s="6"/>
      <c r="R8" s="6"/>
      <c r="S8" s="6"/>
      <c r="T8" s="6"/>
      <c r="U8" s="6"/>
      <c r="V8" s="6"/>
      <c r="W8" s="6"/>
    </row>
    <row r="9" spans="2:23">
      <c r="H9" s="16" t="s">
        <v>62</v>
      </c>
      <c r="P9" s="12"/>
      <c r="Q9" s="12"/>
      <c r="R9" s="12"/>
      <c r="S9" s="12"/>
      <c r="T9" s="12"/>
      <c r="U9" s="12"/>
      <c r="V9" s="12"/>
      <c r="W9" s="12"/>
    </row>
    <row r="10" spans="2:23">
      <c r="B10" s="2" t="s">
        <v>5</v>
      </c>
      <c r="I10" s="2"/>
    </row>
    <row r="11" spans="2:23">
      <c r="B11" s="2"/>
      <c r="I11" s="2"/>
    </row>
    <row r="12" spans="2:23">
      <c r="B12" s="2"/>
      <c r="H12" s="2" t="s">
        <v>40</v>
      </c>
      <c r="I12" s="2"/>
      <c r="P12" s="19" t="s">
        <v>91</v>
      </c>
      <c r="Q12" s="17"/>
      <c r="R12" s="17"/>
      <c r="S12" s="17"/>
      <c r="T12" s="17"/>
      <c r="U12" s="17"/>
      <c r="V12" s="17"/>
      <c r="W12" s="18"/>
    </row>
    <row r="13" spans="2:23">
      <c r="B13" s="2"/>
      <c r="I13" s="2"/>
    </row>
    <row r="15" spans="2:23">
      <c r="B15" t="s">
        <v>19</v>
      </c>
      <c r="H15" s="2" t="s">
        <v>58</v>
      </c>
    </row>
    <row r="16" spans="2:23">
      <c r="H16" t="s">
        <v>59</v>
      </c>
    </row>
    <row r="17" spans="1:42">
      <c r="H17" t="s">
        <v>88</v>
      </c>
    </row>
    <row r="19" spans="1:42">
      <c r="H19" s="7" t="s">
        <v>0</v>
      </c>
      <c r="I19" s="7" t="s">
        <v>1</v>
      </c>
      <c r="J19" s="7" t="s">
        <v>2</v>
      </c>
      <c r="K19" s="7" t="s">
        <v>3</v>
      </c>
      <c r="L19" s="6" t="s">
        <v>4</v>
      </c>
      <c r="M19" s="6" t="s">
        <v>11</v>
      </c>
      <c r="N19" s="6" t="s">
        <v>13</v>
      </c>
      <c r="O19" s="6" t="s">
        <v>15</v>
      </c>
      <c r="P19" s="7" t="s">
        <v>6</v>
      </c>
      <c r="Q19" s="7" t="s">
        <v>7</v>
      </c>
      <c r="R19" s="7" t="s">
        <v>8</v>
      </c>
      <c r="S19" s="7" t="s">
        <v>9</v>
      </c>
      <c r="T19" s="6" t="s">
        <v>10</v>
      </c>
      <c r="U19" s="6" t="s">
        <v>12</v>
      </c>
      <c r="V19" s="6" t="s">
        <v>14</v>
      </c>
      <c r="W19" s="6" t="s">
        <v>16</v>
      </c>
      <c r="X19" s="5"/>
    </row>
    <row r="20" spans="1:42" ht="12.75" customHeight="1">
      <c r="A20">
        <v>60</v>
      </c>
      <c r="B20" s="3">
        <v>3600</v>
      </c>
      <c r="C20" s="4">
        <f>A20/60</f>
        <v>1</v>
      </c>
      <c r="D20" s="4">
        <v>1</v>
      </c>
      <c r="E20" s="4">
        <v>1</v>
      </c>
      <c r="F20" s="4"/>
      <c r="H20" s="14">
        <v>500</v>
      </c>
      <c r="I20" s="14">
        <v>1000</v>
      </c>
      <c r="J20" s="14">
        <v>1500</v>
      </c>
      <c r="K20" s="14">
        <v>2000</v>
      </c>
      <c r="L20" s="14">
        <v>2500</v>
      </c>
      <c r="M20" s="14">
        <v>3000</v>
      </c>
      <c r="N20" s="14">
        <v>3000</v>
      </c>
      <c r="O20" s="14">
        <v>3000</v>
      </c>
      <c r="P20" s="14">
        <v>225</v>
      </c>
      <c r="Q20" s="14">
        <v>220</v>
      </c>
      <c r="R20" s="14">
        <v>210</v>
      </c>
      <c r="S20" s="14">
        <v>187</v>
      </c>
      <c r="T20" s="14">
        <v>152</v>
      </c>
      <c r="U20" s="14">
        <v>100</v>
      </c>
      <c r="V20" s="14">
        <v>100</v>
      </c>
      <c r="W20" s="14">
        <v>100</v>
      </c>
    </row>
    <row r="21" spans="1:42" ht="0.95" customHeight="1">
      <c r="A21">
        <v>59</v>
      </c>
      <c r="B21" s="1">
        <f t="shared" ref="B21:B50" si="0">(A21/60)*B$20</f>
        <v>3540</v>
      </c>
      <c r="C21" s="4">
        <f>A21/60</f>
        <v>0.98333333333333328</v>
      </c>
      <c r="D21" s="4">
        <f>C21*C21</f>
        <v>0.96694444444444438</v>
      </c>
      <c r="E21" s="4">
        <f>C21*D21</f>
        <v>0.95082870370370365</v>
      </c>
      <c r="F21" s="4"/>
      <c r="G21" s="6">
        <v>59</v>
      </c>
      <c r="H21" s="1">
        <f>H$20*C21</f>
        <v>491.66666666666663</v>
      </c>
      <c r="I21" s="1">
        <f t="shared" ref="I21:O50" si="1">I$20*$C21</f>
        <v>983.33333333333326</v>
      </c>
      <c r="J21" s="1">
        <f t="shared" si="1"/>
        <v>1475</v>
      </c>
      <c r="K21" s="1">
        <f t="shared" si="1"/>
        <v>1966.6666666666665</v>
      </c>
      <c r="L21" s="1">
        <f t="shared" si="1"/>
        <v>2458.333333333333</v>
      </c>
      <c r="M21" s="1">
        <f t="shared" si="1"/>
        <v>2950</v>
      </c>
      <c r="N21" s="1">
        <f t="shared" si="1"/>
        <v>2950</v>
      </c>
      <c r="O21" s="1">
        <f t="shared" si="1"/>
        <v>2950</v>
      </c>
      <c r="P21" s="1">
        <f t="shared" ref="P21:W21" si="2">P$20*$D21</f>
        <v>217.5625</v>
      </c>
      <c r="Q21" s="1">
        <f t="shared" si="2"/>
        <v>212.72777777777776</v>
      </c>
      <c r="R21" s="1">
        <f t="shared" si="2"/>
        <v>203.05833333333331</v>
      </c>
      <c r="S21" s="1">
        <f t="shared" si="2"/>
        <v>180.8186111111111</v>
      </c>
      <c r="T21" s="1">
        <f t="shared" si="2"/>
        <v>146.97555555555556</v>
      </c>
      <c r="U21" s="1">
        <f t="shared" si="2"/>
        <v>96.694444444444443</v>
      </c>
      <c r="V21" s="1">
        <f t="shared" si="2"/>
        <v>96.694444444444443</v>
      </c>
      <c r="W21" s="1">
        <f t="shared" si="2"/>
        <v>96.694444444444443</v>
      </c>
      <c r="X21" s="8"/>
      <c r="Y21" s="6"/>
      <c r="Z21" t="s">
        <v>41</v>
      </c>
      <c r="AH21" t="s">
        <v>67</v>
      </c>
    </row>
    <row r="22" spans="1:42" ht="0.95" customHeight="1">
      <c r="A22">
        <v>58</v>
      </c>
      <c r="B22" s="1">
        <f t="shared" si="0"/>
        <v>3480</v>
      </c>
      <c r="C22" s="4">
        <f>A22/60</f>
        <v>0.96666666666666667</v>
      </c>
      <c r="D22" s="4">
        <f t="shared" ref="D22:D50" si="3">C22*C22</f>
        <v>0.93444444444444441</v>
      </c>
      <c r="E22" s="4">
        <f t="shared" ref="E22:E50" si="4">C22*D22</f>
        <v>0.90329629629629626</v>
      </c>
      <c r="F22" s="4"/>
      <c r="G22" s="6">
        <v>58</v>
      </c>
      <c r="H22" s="1">
        <f t="shared" ref="H22:H50" si="5">H$20*C22</f>
        <v>483.33333333333331</v>
      </c>
      <c r="I22" s="1">
        <f t="shared" si="1"/>
        <v>966.66666666666663</v>
      </c>
      <c r="J22" s="1">
        <f t="shared" si="1"/>
        <v>1450</v>
      </c>
      <c r="K22" s="1">
        <f t="shared" si="1"/>
        <v>1933.3333333333333</v>
      </c>
      <c r="L22" s="1">
        <f t="shared" si="1"/>
        <v>2416.6666666666665</v>
      </c>
      <c r="M22" s="1">
        <f t="shared" si="1"/>
        <v>2900</v>
      </c>
      <c r="N22" s="1">
        <f t="shared" si="1"/>
        <v>2900</v>
      </c>
      <c r="O22" s="1">
        <f t="shared" si="1"/>
        <v>2900</v>
      </c>
      <c r="P22" s="1">
        <f t="shared" ref="P22:V31" si="6">P$20*$D22</f>
        <v>210.25</v>
      </c>
      <c r="Q22" s="1">
        <f t="shared" si="6"/>
        <v>205.57777777777778</v>
      </c>
      <c r="R22" s="1">
        <f t="shared" si="6"/>
        <v>196.23333333333332</v>
      </c>
      <c r="S22" s="1">
        <f t="shared" si="6"/>
        <v>174.74111111111111</v>
      </c>
      <c r="T22" s="1">
        <f t="shared" si="6"/>
        <v>142.03555555555556</v>
      </c>
      <c r="U22" s="1">
        <f t="shared" si="6"/>
        <v>93.444444444444443</v>
      </c>
      <c r="V22" s="1">
        <f t="shared" si="6"/>
        <v>93.444444444444443</v>
      </c>
      <c r="W22" s="1">
        <f t="shared" ref="W22:W50" si="7">W$20*$D22</f>
        <v>93.444444444444443</v>
      </c>
      <c r="X22" s="1"/>
      <c r="Y22" s="5" t="s">
        <v>0</v>
      </c>
      <c r="Z22" s="6" t="s">
        <v>1</v>
      </c>
      <c r="AA22" s="6" t="s">
        <v>2</v>
      </c>
      <c r="AB22" s="6" t="s">
        <v>3</v>
      </c>
      <c r="AC22" s="6" t="s">
        <v>4</v>
      </c>
      <c r="AD22" s="6" t="s">
        <v>11</v>
      </c>
      <c r="AE22" s="6" t="s">
        <v>13</v>
      </c>
      <c r="AF22" s="6" t="s">
        <v>15</v>
      </c>
      <c r="AH22" s="6" t="s">
        <v>6</v>
      </c>
      <c r="AI22" s="6" t="s">
        <v>7</v>
      </c>
      <c r="AJ22" s="6" t="s">
        <v>8</v>
      </c>
      <c r="AK22" s="6" t="s">
        <v>9</v>
      </c>
      <c r="AL22" s="6" t="s">
        <v>10</v>
      </c>
      <c r="AM22" s="6" t="s">
        <v>12</v>
      </c>
      <c r="AN22" s="6" t="s">
        <v>14</v>
      </c>
      <c r="AO22" s="6" t="s">
        <v>16</v>
      </c>
    </row>
    <row r="23" spans="1:42" ht="0.95" customHeight="1">
      <c r="A23">
        <v>57</v>
      </c>
      <c r="B23" s="1">
        <f t="shared" si="0"/>
        <v>3420</v>
      </c>
      <c r="C23" s="4">
        <f t="shared" ref="C23:C50" si="8">A23/60</f>
        <v>0.95</v>
      </c>
      <c r="D23" s="4">
        <f t="shared" si="3"/>
        <v>0.90249999999999997</v>
      </c>
      <c r="E23" s="4">
        <f t="shared" si="4"/>
        <v>0.85737499999999989</v>
      </c>
      <c r="F23" s="4"/>
      <c r="G23" s="6">
        <v>57</v>
      </c>
      <c r="H23" s="1">
        <f t="shared" si="5"/>
        <v>475</v>
      </c>
      <c r="I23" s="1">
        <f t="shared" si="1"/>
        <v>950</v>
      </c>
      <c r="J23" s="1">
        <f t="shared" si="1"/>
        <v>1425</v>
      </c>
      <c r="K23" s="1">
        <f t="shared" si="1"/>
        <v>1900</v>
      </c>
      <c r="L23" s="1">
        <f t="shared" si="1"/>
        <v>2375</v>
      </c>
      <c r="M23" s="1">
        <f t="shared" si="1"/>
        <v>2850</v>
      </c>
      <c r="N23" s="1">
        <f t="shared" si="1"/>
        <v>2850</v>
      </c>
      <c r="O23" s="1">
        <f t="shared" si="1"/>
        <v>2850</v>
      </c>
      <c r="P23" s="1">
        <f t="shared" si="6"/>
        <v>203.0625</v>
      </c>
      <c r="Q23" s="1">
        <f t="shared" si="6"/>
        <v>198.54999999999998</v>
      </c>
      <c r="R23" s="1">
        <f t="shared" si="6"/>
        <v>189.52500000000001</v>
      </c>
      <c r="S23" s="1">
        <f t="shared" si="6"/>
        <v>168.76749999999998</v>
      </c>
      <c r="T23" s="1">
        <f t="shared" si="6"/>
        <v>137.18</v>
      </c>
      <c r="U23" s="1">
        <f t="shared" si="6"/>
        <v>90.25</v>
      </c>
      <c r="V23" s="1">
        <f t="shared" si="6"/>
        <v>90.25</v>
      </c>
      <c r="W23" s="1">
        <f t="shared" si="7"/>
        <v>90.25</v>
      </c>
      <c r="X23" s="1"/>
      <c r="Y23" s="8" t="e">
        <f t="shared" ref="Y23:AF23" si="9">(H20*P20)/(3960*P68)</f>
        <v>#DIV/0!</v>
      </c>
      <c r="Z23" s="8">
        <f t="shared" si="9"/>
        <v>86.805555555555557</v>
      </c>
      <c r="AA23" s="8">
        <f t="shared" si="9"/>
        <v>106.06060606060606</v>
      </c>
      <c r="AB23" s="8">
        <f t="shared" si="9"/>
        <v>116.59807956104251</v>
      </c>
      <c r="AC23" s="8">
        <f t="shared" si="9"/>
        <v>119.94949494949495</v>
      </c>
      <c r="AD23" s="8">
        <f t="shared" si="9"/>
        <v>116.55011655011656</v>
      </c>
      <c r="AE23" s="8">
        <f t="shared" si="9"/>
        <v>116.55011655011656</v>
      </c>
      <c r="AF23" s="8">
        <f t="shared" si="9"/>
        <v>116.55011655011656</v>
      </c>
      <c r="AH23" s="1">
        <f>P20/2.31</f>
        <v>97.402597402597394</v>
      </c>
      <c r="AI23" s="1">
        <f t="shared" ref="AI23:AO23" si="10">Q20/2.31</f>
        <v>95.238095238095241</v>
      </c>
      <c r="AJ23" s="1">
        <f t="shared" si="10"/>
        <v>90.909090909090907</v>
      </c>
      <c r="AK23" s="1">
        <f t="shared" si="10"/>
        <v>80.952380952380949</v>
      </c>
      <c r="AL23" s="1">
        <f t="shared" si="10"/>
        <v>65.800865800865793</v>
      </c>
      <c r="AM23" s="1">
        <f t="shared" si="10"/>
        <v>43.290043290043286</v>
      </c>
      <c r="AN23" s="1">
        <f t="shared" si="10"/>
        <v>43.290043290043286</v>
      </c>
      <c r="AO23" s="1">
        <f t="shared" si="10"/>
        <v>43.290043290043286</v>
      </c>
      <c r="AP23" s="1"/>
    </row>
    <row r="24" spans="1:42" ht="0.95" customHeight="1">
      <c r="A24">
        <v>56</v>
      </c>
      <c r="B24" s="1">
        <f t="shared" si="0"/>
        <v>3360</v>
      </c>
      <c r="C24" s="4">
        <f t="shared" si="8"/>
        <v>0.93333333333333335</v>
      </c>
      <c r="D24" s="4">
        <f t="shared" si="3"/>
        <v>0.87111111111111117</v>
      </c>
      <c r="E24" s="4">
        <f t="shared" si="4"/>
        <v>0.81303703703703711</v>
      </c>
      <c r="F24" s="4"/>
      <c r="G24" s="6">
        <v>56</v>
      </c>
      <c r="H24" s="1">
        <f t="shared" si="5"/>
        <v>466.66666666666669</v>
      </c>
      <c r="I24" s="1">
        <f t="shared" si="1"/>
        <v>933.33333333333337</v>
      </c>
      <c r="J24" s="1">
        <f t="shared" si="1"/>
        <v>1400</v>
      </c>
      <c r="K24" s="1">
        <f t="shared" si="1"/>
        <v>1866.6666666666667</v>
      </c>
      <c r="L24" s="1">
        <f t="shared" si="1"/>
        <v>2333.3333333333335</v>
      </c>
      <c r="M24" s="1">
        <f t="shared" si="1"/>
        <v>2800</v>
      </c>
      <c r="N24" s="1">
        <f t="shared" si="1"/>
        <v>2800</v>
      </c>
      <c r="O24" s="1">
        <f t="shared" si="1"/>
        <v>2800</v>
      </c>
      <c r="P24" s="1">
        <f t="shared" si="6"/>
        <v>196</v>
      </c>
      <c r="Q24" s="1">
        <f t="shared" si="6"/>
        <v>191.64444444444445</v>
      </c>
      <c r="R24" s="1">
        <f t="shared" si="6"/>
        <v>182.93333333333334</v>
      </c>
      <c r="S24" s="1">
        <f t="shared" si="6"/>
        <v>162.89777777777778</v>
      </c>
      <c r="T24" s="1">
        <f t="shared" si="6"/>
        <v>132.4088888888889</v>
      </c>
      <c r="U24" s="1">
        <f t="shared" si="6"/>
        <v>87.111111111111114</v>
      </c>
      <c r="V24" s="1">
        <f t="shared" si="6"/>
        <v>87.111111111111114</v>
      </c>
      <c r="W24" s="1">
        <f t="shared" si="7"/>
        <v>87.111111111111114</v>
      </c>
      <c r="X24" s="1"/>
      <c r="Y24" s="7"/>
      <c r="Z24" s="1"/>
      <c r="AA24" s="1"/>
      <c r="AB24" s="1"/>
      <c r="AC24" s="1"/>
      <c r="AD24" s="1"/>
      <c r="AE24" s="1"/>
      <c r="AF24" s="1"/>
      <c r="AH24" s="1"/>
      <c r="AI24" s="1"/>
      <c r="AJ24" s="1"/>
      <c r="AK24" s="1"/>
      <c r="AL24" s="1"/>
      <c r="AM24" s="1"/>
      <c r="AN24" s="1"/>
      <c r="AO24" s="1"/>
      <c r="AP24" s="1"/>
    </row>
    <row r="25" spans="1:42" ht="0.95" customHeight="1">
      <c r="A25">
        <v>55</v>
      </c>
      <c r="B25" s="1">
        <f t="shared" si="0"/>
        <v>3300</v>
      </c>
      <c r="C25" s="4">
        <f t="shared" si="8"/>
        <v>0.91666666666666663</v>
      </c>
      <c r="D25" s="4">
        <f t="shared" si="3"/>
        <v>0.84027777777777768</v>
      </c>
      <c r="E25" s="4">
        <f t="shared" si="4"/>
        <v>0.77025462962962954</v>
      </c>
      <c r="F25" s="4"/>
      <c r="G25" s="6">
        <v>55</v>
      </c>
      <c r="H25" s="1">
        <f t="shared" si="5"/>
        <v>458.33333333333331</v>
      </c>
      <c r="I25" s="1">
        <f t="shared" si="1"/>
        <v>916.66666666666663</v>
      </c>
      <c r="J25" s="1">
        <f t="shared" si="1"/>
        <v>1375</v>
      </c>
      <c r="K25" s="1">
        <f t="shared" si="1"/>
        <v>1833.3333333333333</v>
      </c>
      <c r="L25" s="1">
        <f t="shared" si="1"/>
        <v>2291.6666666666665</v>
      </c>
      <c r="M25" s="1">
        <f t="shared" si="1"/>
        <v>2750</v>
      </c>
      <c r="N25" s="1">
        <f t="shared" si="1"/>
        <v>2750</v>
      </c>
      <c r="O25" s="1">
        <f t="shared" si="1"/>
        <v>2750</v>
      </c>
      <c r="P25" s="1">
        <f t="shared" si="6"/>
        <v>189.06249999999997</v>
      </c>
      <c r="Q25" s="1">
        <f t="shared" si="6"/>
        <v>184.86111111111109</v>
      </c>
      <c r="R25" s="1">
        <f t="shared" si="6"/>
        <v>176.45833333333331</v>
      </c>
      <c r="S25" s="1">
        <f t="shared" si="6"/>
        <v>157.13194444444443</v>
      </c>
      <c r="T25" s="1">
        <f t="shared" si="6"/>
        <v>127.7222222222222</v>
      </c>
      <c r="U25" s="1">
        <f t="shared" si="6"/>
        <v>84.027777777777771</v>
      </c>
      <c r="V25" s="1">
        <f t="shared" si="6"/>
        <v>84.027777777777771</v>
      </c>
      <c r="W25" s="1">
        <f t="shared" si="7"/>
        <v>84.027777777777771</v>
      </c>
      <c r="X25" s="1"/>
      <c r="Y25" s="8" t="e">
        <f t="shared" ref="Y25:AF25" si="11">(H25*P25)/(3960*P68)</f>
        <v>#DIV/0!</v>
      </c>
      <c r="Z25" s="8">
        <f t="shared" si="11"/>
        <v>66.86238104423866</v>
      </c>
      <c r="AA25" s="8">
        <f t="shared" si="11"/>
        <v>81.693672839506164</v>
      </c>
      <c r="AB25" s="8">
        <f t="shared" si="11"/>
        <v>89.810210587816883</v>
      </c>
      <c r="AC25" s="8">
        <f t="shared" si="11"/>
        <v>92.391653806584344</v>
      </c>
      <c r="AD25" s="8">
        <f t="shared" si="11"/>
        <v>89.773266856600188</v>
      </c>
      <c r="AE25" s="8">
        <f t="shared" si="11"/>
        <v>89.773266856600188</v>
      </c>
      <c r="AF25" s="8">
        <f t="shared" si="11"/>
        <v>89.773266856600188</v>
      </c>
      <c r="AH25" s="1">
        <f>(P20*D25)/2.31</f>
        <v>81.845238095238088</v>
      </c>
      <c r="AI25" s="1">
        <f>(Q20*D25)/2.31</f>
        <v>80.026455026455011</v>
      </c>
      <c r="AJ25" s="1">
        <f>(R20*D25)/2.31</f>
        <v>76.388888888888886</v>
      </c>
      <c r="AK25" s="1">
        <f>(S20*D25)/2.31</f>
        <v>68.022486772486758</v>
      </c>
      <c r="AL25" s="1">
        <f>(T20*D25)/2.31</f>
        <v>55.291005291005277</v>
      </c>
      <c r="AM25" s="1">
        <f>(U20*D25)/2.31</f>
        <v>36.375661375661373</v>
      </c>
      <c r="AN25" s="1">
        <f>(V20*D25)/2.31</f>
        <v>36.375661375661373</v>
      </c>
      <c r="AO25" s="1">
        <f>(W20*D25)/2.31</f>
        <v>36.375661375661373</v>
      </c>
      <c r="AP25" s="1"/>
    </row>
    <row r="26" spans="1:42" ht="0.95" customHeight="1">
      <c r="A26">
        <v>54</v>
      </c>
      <c r="B26" s="1">
        <f t="shared" si="0"/>
        <v>3240</v>
      </c>
      <c r="C26" s="4">
        <f t="shared" si="8"/>
        <v>0.9</v>
      </c>
      <c r="D26" s="4">
        <f t="shared" si="3"/>
        <v>0.81</v>
      </c>
      <c r="E26" s="4">
        <f t="shared" si="4"/>
        <v>0.72900000000000009</v>
      </c>
      <c r="F26" s="4"/>
      <c r="G26" s="6">
        <v>54</v>
      </c>
      <c r="H26" s="1">
        <f t="shared" si="5"/>
        <v>450</v>
      </c>
      <c r="I26" s="1">
        <f t="shared" si="1"/>
        <v>900</v>
      </c>
      <c r="J26" s="1">
        <f t="shared" si="1"/>
        <v>1350</v>
      </c>
      <c r="K26" s="1">
        <f t="shared" si="1"/>
        <v>1800</v>
      </c>
      <c r="L26" s="1">
        <f t="shared" si="1"/>
        <v>2250</v>
      </c>
      <c r="M26" s="1">
        <f t="shared" si="1"/>
        <v>2700</v>
      </c>
      <c r="N26" s="1">
        <f t="shared" si="1"/>
        <v>2700</v>
      </c>
      <c r="O26" s="1">
        <f t="shared" si="1"/>
        <v>2700</v>
      </c>
      <c r="P26" s="1">
        <f t="shared" si="6"/>
        <v>182.25</v>
      </c>
      <c r="Q26" s="1">
        <f t="shared" si="6"/>
        <v>178.20000000000002</v>
      </c>
      <c r="R26" s="1">
        <f t="shared" si="6"/>
        <v>170.10000000000002</v>
      </c>
      <c r="S26" s="1">
        <f t="shared" si="6"/>
        <v>151.47</v>
      </c>
      <c r="T26" s="1">
        <f t="shared" si="6"/>
        <v>123.12</v>
      </c>
      <c r="U26" s="1">
        <f t="shared" si="6"/>
        <v>81</v>
      </c>
      <c r="V26" s="1">
        <f t="shared" si="6"/>
        <v>81</v>
      </c>
      <c r="W26" s="1">
        <f t="shared" si="7"/>
        <v>81</v>
      </c>
      <c r="X26" s="1"/>
      <c r="Y26" s="7"/>
      <c r="Z26" s="1"/>
      <c r="AA26" s="1"/>
      <c r="AB26" s="1"/>
      <c r="AC26" s="1"/>
      <c r="AD26" s="1"/>
      <c r="AE26" s="1"/>
      <c r="AF26" s="1"/>
      <c r="AH26" s="1"/>
      <c r="AI26" s="1"/>
      <c r="AJ26" s="1"/>
      <c r="AK26" s="1"/>
      <c r="AL26" s="1"/>
      <c r="AM26" s="1"/>
      <c r="AN26" s="1"/>
      <c r="AO26" s="1"/>
      <c r="AP26" s="1"/>
    </row>
    <row r="27" spans="1:42" ht="0.95" customHeight="1">
      <c r="A27">
        <v>53</v>
      </c>
      <c r="B27" s="1">
        <f t="shared" si="0"/>
        <v>3180</v>
      </c>
      <c r="C27" s="4">
        <f t="shared" si="8"/>
        <v>0.8833333333333333</v>
      </c>
      <c r="D27" s="4">
        <f t="shared" si="3"/>
        <v>0.78027777777777774</v>
      </c>
      <c r="E27" s="4">
        <f t="shared" si="4"/>
        <v>0.68924537037037026</v>
      </c>
      <c r="F27" s="4"/>
      <c r="G27" s="6">
        <v>53</v>
      </c>
      <c r="H27" s="1">
        <f t="shared" si="5"/>
        <v>441.66666666666663</v>
      </c>
      <c r="I27" s="1">
        <f t="shared" si="1"/>
        <v>883.33333333333326</v>
      </c>
      <c r="J27" s="1">
        <f t="shared" si="1"/>
        <v>1325</v>
      </c>
      <c r="K27" s="1">
        <f t="shared" si="1"/>
        <v>1766.6666666666665</v>
      </c>
      <c r="L27" s="1">
        <f t="shared" si="1"/>
        <v>2208.3333333333335</v>
      </c>
      <c r="M27" s="1">
        <f t="shared" si="1"/>
        <v>2650</v>
      </c>
      <c r="N27" s="1">
        <f t="shared" si="1"/>
        <v>2650</v>
      </c>
      <c r="O27" s="1">
        <f t="shared" si="1"/>
        <v>2650</v>
      </c>
      <c r="P27" s="1">
        <f t="shared" si="6"/>
        <v>175.5625</v>
      </c>
      <c r="Q27" s="1">
        <f t="shared" si="6"/>
        <v>171.6611111111111</v>
      </c>
      <c r="R27" s="1">
        <f t="shared" si="6"/>
        <v>163.85833333333332</v>
      </c>
      <c r="S27" s="1">
        <f t="shared" si="6"/>
        <v>145.91194444444443</v>
      </c>
      <c r="T27" s="1">
        <f t="shared" si="6"/>
        <v>118.60222222222221</v>
      </c>
      <c r="U27" s="1">
        <f t="shared" si="6"/>
        <v>78.027777777777771</v>
      </c>
      <c r="V27" s="1">
        <f t="shared" si="6"/>
        <v>78.027777777777771</v>
      </c>
      <c r="W27" s="1">
        <f t="shared" si="7"/>
        <v>78.027777777777771</v>
      </c>
      <c r="X27" s="1"/>
      <c r="Y27" s="7"/>
      <c r="Z27" s="1"/>
      <c r="AA27" s="1"/>
      <c r="AB27" s="1"/>
      <c r="AC27" s="1"/>
      <c r="AD27" s="1"/>
      <c r="AE27" s="1"/>
      <c r="AF27" s="1"/>
      <c r="AH27" s="1"/>
      <c r="AI27" s="1"/>
      <c r="AJ27" s="1"/>
      <c r="AK27" s="1"/>
      <c r="AL27" s="1"/>
      <c r="AM27" s="1"/>
      <c r="AN27" s="1"/>
      <c r="AO27" s="1"/>
      <c r="AP27" s="1"/>
    </row>
    <row r="28" spans="1:42" ht="0.95" customHeight="1">
      <c r="A28">
        <v>52</v>
      </c>
      <c r="B28" s="1">
        <f t="shared" si="0"/>
        <v>3120</v>
      </c>
      <c r="C28" s="4">
        <f t="shared" si="8"/>
        <v>0.8666666666666667</v>
      </c>
      <c r="D28" s="4">
        <f t="shared" si="3"/>
        <v>0.75111111111111117</v>
      </c>
      <c r="E28" s="4">
        <f t="shared" si="4"/>
        <v>0.65096296296296308</v>
      </c>
      <c r="F28" s="4"/>
      <c r="G28" s="6">
        <v>52</v>
      </c>
      <c r="H28" s="1">
        <f t="shared" si="5"/>
        <v>433.33333333333337</v>
      </c>
      <c r="I28" s="1">
        <f t="shared" si="1"/>
        <v>866.66666666666674</v>
      </c>
      <c r="J28" s="1">
        <f t="shared" si="1"/>
        <v>1300</v>
      </c>
      <c r="K28" s="1">
        <f t="shared" si="1"/>
        <v>1733.3333333333335</v>
      </c>
      <c r="L28" s="1">
        <f t="shared" si="1"/>
        <v>2166.6666666666665</v>
      </c>
      <c r="M28" s="1">
        <f t="shared" si="1"/>
        <v>2600</v>
      </c>
      <c r="N28" s="1">
        <f t="shared" si="1"/>
        <v>2600</v>
      </c>
      <c r="O28" s="1">
        <f t="shared" si="1"/>
        <v>2600</v>
      </c>
      <c r="P28" s="1">
        <f t="shared" si="6"/>
        <v>169</v>
      </c>
      <c r="Q28" s="1">
        <f t="shared" si="6"/>
        <v>165.24444444444447</v>
      </c>
      <c r="R28" s="1">
        <f t="shared" si="6"/>
        <v>157.73333333333335</v>
      </c>
      <c r="S28" s="1">
        <f t="shared" si="6"/>
        <v>140.45777777777778</v>
      </c>
      <c r="T28" s="1">
        <f t="shared" si="6"/>
        <v>114.1688888888889</v>
      </c>
      <c r="U28" s="1">
        <f t="shared" si="6"/>
        <v>75.111111111111114</v>
      </c>
      <c r="V28" s="1">
        <f t="shared" si="6"/>
        <v>75.111111111111114</v>
      </c>
      <c r="W28" s="1">
        <f t="shared" si="7"/>
        <v>75.111111111111114</v>
      </c>
      <c r="X28" s="1"/>
      <c r="Y28" s="7"/>
      <c r="Z28" s="1"/>
      <c r="AA28" s="1"/>
      <c r="AB28" s="1"/>
      <c r="AC28" s="1"/>
      <c r="AD28" s="1"/>
      <c r="AE28" s="1"/>
      <c r="AF28" s="1"/>
      <c r="AH28" s="1"/>
      <c r="AI28" s="1"/>
      <c r="AJ28" s="1"/>
      <c r="AK28" s="1"/>
      <c r="AL28" s="1"/>
      <c r="AM28" s="1"/>
      <c r="AN28" s="1"/>
      <c r="AO28" s="1"/>
      <c r="AP28" s="1"/>
    </row>
    <row r="29" spans="1:42" ht="0.95" customHeight="1">
      <c r="A29">
        <v>51</v>
      </c>
      <c r="B29" s="1">
        <f t="shared" si="0"/>
        <v>3060</v>
      </c>
      <c r="C29" s="4">
        <f t="shared" si="8"/>
        <v>0.85</v>
      </c>
      <c r="D29" s="4">
        <f t="shared" si="3"/>
        <v>0.72249999999999992</v>
      </c>
      <c r="E29" s="4">
        <f t="shared" si="4"/>
        <v>0.61412499999999992</v>
      </c>
      <c r="F29" s="4"/>
      <c r="G29" s="6">
        <v>51</v>
      </c>
      <c r="H29" s="1">
        <f t="shared" si="5"/>
        <v>425</v>
      </c>
      <c r="I29" s="1">
        <f t="shared" si="1"/>
        <v>850</v>
      </c>
      <c r="J29" s="1">
        <f t="shared" si="1"/>
        <v>1275</v>
      </c>
      <c r="K29" s="1">
        <f t="shared" si="1"/>
        <v>1700</v>
      </c>
      <c r="L29" s="1">
        <f t="shared" si="1"/>
        <v>2125</v>
      </c>
      <c r="M29" s="1">
        <f t="shared" si="1"/>
        <v>2550</v>
      </c>
      <c r="N29" s="1">
        <f t="shared" si="1"/>
        <v>2550</v>
      </c>
      <c r="O29" s="1">
        <f t="shared" si="1"/>
        <v>2550</v>
      </c>
      <c r="P29" s="1">
        <f t="shared" si="6"/>
        <v>162.56249999999997</v>
      </c>
      <c r="Q29" s="1">
        <f t="shared" si="6"/>
        <v>158.94999999999999</v>
      </c>
      <c r="R29" s="1">
        <f t="shared" si="6"/>
        <v>151.72499999999999</v>
      </c>
      <c r="S29" s="1">
        <f t="shared" si="6"/>
        <v>135.10749999999999</v>
      </c>
      <c r="T29" s="1">
        <f t="shared" si="6"/>
        <v>109.82</v>
      </c>
      <c r="U29" s="1">
        <f t="shared" si="6"/>
        <v>72.249999999999986</v>
      </c>
      <c r="V29" s="1">
        <f t="shared" si="6"/>
        <v>72.249999999999986</v>
      </c>
      <c r="W29" s="1">
        <f t="shared" si="7"/>
        <v>72.249999999999986</v>
      </c>
      <c r="X29" s="1"/>
      <c r="Y29" s="7"/>
      <c r="Z29" s="1"/>
      <c r="AA29" s="1"/>
      <c r="AB29" s="1"/>
      <c r="AC29" s="1"/>
      <c r="AD29" s="1"/>
      <c r="AE29" s="1"/>
      <c r="AF29" s="1"/>
      <c r="AH29" s="1"/>
      <c r="AI29" s="1"/>
      <c r="AJ29" s="1"/>
      <c r="AK29" s="1"/>
      <c r="AL29" s="1"/>
      <c r="AM29" s="1"/>
      <c r="AN29" s="1"/>
      <c r="AO29" s="1"/>
      <c r="AP29" s="1"/>
    </row>
    <row r="30" spans="1:42" ht="0.95" customHeight="1">
      <c r="A30">
        <v>50</v>
      </c>
      <c r="B30" s="1">
        <f t="shared" si="0"/>
        <v>3000</v>
      </c>
      <c r="C30" s="4">
        <f t="shared" si="8"/>
        <v>0.83333333333333337</v>
      </c>
      <c r="D30" s="4">
        <f t="shared" si="3"/>
        <v>0.69444444444444453</v>
      </c>
      <c r="E30" s="4">
        <f t="shared" si="4"/>
        <v>0.57870370370370383</v>
      </c>
      <c r="F30" s="4"/>
      <c r="G30" s="6">
        <v>50</v>
      </c>
      <c r="H30" s="1">
        <f t="shared" si="5"/>
        <v>416.66666666666669</v>
      </c>
      <c r="I30" s="1">
        <f t="shared" si="1"/>
        <v>833.33333333333337</v>
      </c>
      <c r="J30" s="1">
        <f t="shared" si="1"/>
        <v>1250</v>
      </c>
      <c r="K30" s="1">
        <f t="shared" si="1"/>
        <v>1666.6666666666667</v>
      </c>
      <c r="L30" s="1">
        <f t="shared" si="1"/>
        <v>2083.3333333333335</v>
      </c>
      <c r="M30" s="1">
        <f t="shared" si="1"/>
        <v>2500</v>
      </c>
      <c r="N30" s="1">
        <f t="shared" si="1"/>
        <v>2500</v>
      </c>
      <c r="O30" s="1">
        <f t="shared" si="1"/>
        <v>2500</v>
      </c>
      <c r="P30" s="1">
        <f t="shared" si="6"/>
        <v>156.25000000000003</v>
      </c>
      <c r="Q30" s="1">
        <f t="shared" si="6"/>
        <v>152.7777777777778</v>
      </c>
      <c r="R30" s="1">
        <f t="shared" si="6"/>
        <v>145.83333333333334</v>
      </c>
      <c r="S30" s="1">
        <f t="shared" si="6"/>
        <v>129.86111111111111</v>
      </c>
      <c r="T30" s="1">
        <f t="shared" si="6"/>
        <v>105.55555555555557</v>
      </c>
      <c r="U30" s="1">
        <f t="shared" si="6"/>
        <v>69.444444444444457</v>
      </c>
      <c r="V30" s="1">
        <f t="shared" si="6"/>
        <v>69.444444444444457</v>
      </c>
      <c r="W30" s="1">
        <f t="shared" si="7"/>
        <v>69.444444444444457</v>
      </c>
      <c r="X30" s="1"/>
      <c r="Y30" s="8" t="e">
        <f t="shared" ref="Y30:AF30" si="12">(H30*P30)/(3960*P68)</f>
        <v>#DIV/0!</v>
      </c>
      <c r="Z30" s="8">
        <f t="shared" si="12"/>
        <v>50.234696502057616</v>
      </c>
      <c r="AA30" s="8">
        <f t="shared" si="12"/>
        <v>61.377665544332217</v>
      </c>
      <c r="AB30" s="8">
        <f t="shared" si="12"/>
        <v>67.475740486714415</v>
      </c>
      <c r="AC30" s="8">
        <f t="shared" si="12"/>
        <v>69.415216984661441</v>
      </c>
      <c r="AD30" s="8">
        <f t="shared" si="12"/>
        <v>67.447984114650794</v>
      </c>
      <c r="AE30" s="8">
        <f t="shared" si="12"/>
        <v>67.447984114650794</v>
      </c>
      <c r="AF30" s="8">
        <f t="shared" si="12"/>
        <v>67.447984114650794</v>
      </c>
      <c r="AH30" s="1">
        <f>(P20*D30)/2.31</f>
        <v>67.640692640692649</v>
      </c>
      <c r="AI30" s="1">
        <f>(Q20*D30)/2.31</f>
        <v>66.137566137566139</v>
      </c>
      <c r="AJ30" s="1">
        <f>(R20*D30)/2.31</f>
        <v>63.131313131313135</v>
      </c>
      <c r="AK30" s="1">
        <f>(S20*D30)/2.31</f>
        <v>56.216931216931215</v>
      </c>
      <c r="AL30" s="1">
        <f>(T20*D30)/2.31</f>
        <v>45.6950456950457</v>
      </c>
      <c r="AM30" s="1">
        <f>(U20*D30)/2.31</f>
        <v>30.062530062530069</v>
      </c>
      <c r="AN30" s="1">
        <f>(V20*D30)/2.31</f>
        <v>30.062530062530069</v>
      </c>
      <c r="AO30" s="1">
        <f>(W20*D30)/2.31</f>
        <v>30.062530062530069</v>
      </c>
      <c r="AP30" s="1"/>
    </row>
    <row r="31" spans="1:42" ht="0.95" customHeight="1">
      <c r="A31">
        <v>49</v>
      </c>
      <c r="B31" s="1">
        <f t="shared" si="0"/>
        <v>2940</v>
      </c>
      <c r="C31" s="4">
        <f t="shared" si="8"/>
        <v>0.81666666666666665</v>
      </c>
      <c r="D31" s="4">
        <f t="shared" si="3"/>
        <v>0.66694444444444445</v>
      </c>
      <c r="E31" s="4">
        <f t="shared" si="4"/>
        <v>0.54467129629629629</v>
      </c>
      <c r="F31" s="4"/>
      <c r="G31" s="6">
        <v>49</v>
      </c>
      <c r="H31" s="1">
        <f t="shared" si="5"/>
        <v>408.33333333333331</v>
      </c>
      <c r="I31" s="1">
        <f t="shared" si="1"/>
        <v>816.66666666666663</v>
      </c>
      <c r="J31" s="1">
        <f t="shared" si="1"/>
        <v>1225</v>
      </c>
      <c r="K31" s="1">
        <f t="shared" si="1"/>
        <v>1633.3333333333333</v>
      </c>
      <c r="L31" s="1">
        <f t="shared" si="1"/>
        <v>2041.6666666666667</v>
      </c>
      <c r="M31" s="1">
        <f t="shared" si="1"/>
        <v>2450</v>
      </c>
      <c r="N31" s="1">
        <f t="shared" si="1"/>
        <v>2450</v>
      </c>
      <c r="O31" s="1">
        <f t="shared" si="1"/>
        <v>2450</v>
      </c>
      <c r="P31" s="1">
        <f t="shared" si="6"/>
        <v>150.0625</v>
      </c>
      <c r="Q31" s="1">
        <f t="shared" si="6"/>
        <v>146.72777777777779</v>
      </c>
      <c r="R31" s="1">
        <f t="shared" si="6"/>
        <v>140.05833333333334</v>
      </c>
      <c r="S31" s="1">
        <f t="shared" si="6"/>
        <v>124.71861111111112</v>
      </c>
      <c r="T31" s="1">
        <f t="shared" si="6"/>
        <v>101.37555555555555</v>
      </c>
      <c r="U31" s="1">
        <f t="shared" si="6"/>
        <v>66.694444444444443</v>
      </c>
      <c r="V31" s="1">
        <f t="shared" si="6"/>
        <v>66.694444444444443</v>
      </c>
      <c r="W31" s="1">
        <f t="shared" si="7"/>
        <v>66.694444444444443</v>
      </c>
      <c r="X31" s="1"/>
      <c r="Y31" s="7"/>
      <c r="Z31" s="1"/>
      <c r="AA31" s="1"/>
      <c r="AB31" s="1"/>
      <c r="AC31" s="1"/>
      <c r="AD31" s="1"/>
      <c r="AE31" s="1"/>
      <c r="AF31" s="1"/>
      <c r="AH31" s="1"/>
      <c r="AI31" s="1"/>
      <c r="AJ31" s="1"/>
      <c r="AK31" s="1"/>
      <c r="AL31" s="1"/>
      <c r="AM31" s="1"/>
      <c r="AN31" s="1"/>
      <c r="AO31" s="1"/>
      <c r="AP31" s="1"/>
    </row>
    <row r="32" spans="1:42" ht="0.95" customHeight="1">
      <c r="A32">
        <v>48</v>
      </c>
      <c r="B32" s="1">
        <f t="shared" si="0"/>
        <v>2880</v>
      </c>
      <c r="C32" s="4">
        <f t="shared" si="8"/>
        <v>0.8</v>
      </c>
      <c r="D32" s="4">
        <f t="shared" si="3"/>
        <v>0.64000000000000012</v>
      </c>
      <c r="E32" s="4">
        <f t="shared" si="4"/>
        <v>0.51200000000000012</v>
      </c>
      <c r="F32" s="4"/>
      <c r="G32" s="6">
        <v>48</v>
      </c>
      <c r="H32" s="1">
        <f t="shared" si="5"/>
        <v>400</v>
      </c>
      <c r="I32" s="1">
        <f t="shared" si="1"/>
        <v>800</v>
      </c>
      <c r="J32" s="1">
        <f t="shared" si="1"/>
        <v>1200</v>
      </c>
      <c r="K32" s="1">
        <f t="shared" si="1"/>
        <v>1600</v>
      </c>
      <c r="L32" s="1">
        <f t="shared" si="1"/>
        <v>2000</v>
      </c>
      <c r="M32" s="1">
        <f t="shared" si="1"/>
        <v>2400</v>
      </c>
      <c r="N32" s="1">
        <f t="shared" si="1"/>
        <v>2400</v>
      </c>
      <c r="O32" s="1">
        <f t="shared" si="1"/>
        <v>2400</v>
      </c>
      <c r="P32" s="1">
        <f t="shared" ref="P32:V41" si="13">P$20*$D32</f>
        <v>144.00000000000003</v>
      </c>
      <c r="Q32" s="1">
        <f t="shared" si="13"/>
        <v>140.80000000000004</v>
      </c>
      <c r="R32" s="1">
        <f t="shared" si="13"/>
        <v>134.40000000000003</v>
      </c>
      <c r="S32" s="1">
        <f t="shared" si="13"/>
        <v>119.68000000000002</v>
      </c>
      <c r="T32" s="1">
        <f t="shared" si="13"/>
        <v>97.280000000000015</v>
      </c>
      <c r="U32" s="1">
        <f t="shared" si="13"/>
        <v>64.000000000000014</v>
      </c>
      <c r="V32" s="1">
        <f t="shared" si="13"/>
        <v>64.000000000000014</v>
      </c>
      <c r="W32" s="1">
        <f t="shared" si="7"/>
        <v>64.000000000000014</v>
      </c>
      <c r="X32" s="1"/>
      <c r="Y32" s="7"/>
      <c r="Z32" s="1"/>
      <c r="AA32" s="1"/>
      <c r="AB32" s="1"/>
      <c r="AC32" s="1"/>
      <c r="AD32" s="1"/>
      <c r="AE32" s="1"/>
      <c r="AF32" s="1"/>
      <c r="AH32" s="1"/>
      <c r="AI32" s="1"/>
      <c r="AJ32" s="1"/>
      <c r="AK32" s="1"/>
      <c r="AL32" s="1"/>
      <c r="AM32" s="1"/>
      <c r="AN32" s="1"/>
      <c r="AO32" s="1"/>
      <c r="AP32" s="1"/>
    </row>
    <row r="33" spans="1:42" ht="0.95" customHeight="1">
      <c r="A33">
        <v>47</v>
      </c>
      <c r="B33" s="1">
        <f t="shared" si="0"/>
        <v>2820</v>
      </c>
      <c r="C33" s="4">
        <f t="shared" si="8"/>
        <v>0.78333333333333333</v>
      </c>
      <c r="D33" s="4">
        <f t="shared" si="3"/>
        <v>0.61361111111111111</v>
      </c>
      <c r="E33" s="4">
        <f t="shared" si="4"/>
        <v>0.48066203703703703</v>
      </c>
      <c r="F33" s="4"/>
      <c r="G33" s="6">
        <v>47</v>
      </c>
      <c r="H33" s="1">
        <f t="shared" si="5"/>
        <v>391.66666666666669</v>
      </c>
      <c r="I33" s="1">
        <f t="shared" si="1"/>
        <v>783.33333333333337</v>
      </c>
      <c r="J33" s="1">
        <f t="shared" si="1"/>
        <v>1175</v>
      </c>
      <c r="K33" s="1">
        <f t="shared" si="1"/>
        <v>1566.6666666666667</v>
      </c>
      <c r="L33" s="1">
        <f t="shared" si="1"/>
        <v>1958.3333333333333</v>
      </c>
      <c r="M33" s="1">
        <f t="shared" si="1"/>
        <v>2350</v>
      </c>
      <c r="N33" s="1">
        <f t="shared" si="1"/>
        <v>2350</v>
      </c>
      <c r="O33" s="1">
        <f t="shared" si="1"/>
        <v>2350</v>
      </c>
      <c r="P33" s="1">
        <f t="shared" si="13"/>
        <v>138.0625</v>
      </c>
      <c r="Q33" s="1">
        <f t="shared" si="13"/>
        <v>134.99444444444444</v>
      </c>
      <c r="R33" s="1">
        <f t="shared" si="13"/>
        <v>128.85833333333332</v>
      </c>
      <c r="S33" s="1">
        <f t="shared" si="13"/>
        <v>114.74527777777777</v>
      </c>
      <c r="T33" s="1">
        <f t="shared" si="13"/>
        <v>93.268888888888881</v>
      </c>
      <c r="U33" s="1">
        <f t="shared" si="13"/>
        <v>61.361111111111114</v>
      </c>
      <c r="V33" s="1">
        <f t="shared" si="13"/>
        <v>61.361111111111114</v>
      </c>
      <c r="W33" s="1">
        <f t="shared" si="7"/>
        <v>61.361111111111114</v>
      </c>
      <c r="X33" s="1"/>
      <c r="Y33" s="7"/>
      <c r="Z33" s="1"/>
      <c r="AA33" s="1"/>
      <c r="AB33" s="1"/>
      <c r="AC33" s="1"/>
      <c r="AD33" s="1"/>
      <c r="AE33" s="1"/>
      <c r="AF33" s="1"/>
      <c r="AH33" s="1"/>
      <c r="AI33" s="1"/>
      <c r="AJ33" s="1"/>
      <c r="AK33" s="1"/>
      <c r="AL33" s="1"/>
      <c r="AM33" s="1"/>
      <c r="AN33" s="1"/>
      <c r="AO33" s="1"/>
      <c r="AP33" s="1"/>
    </row>
    <row r="34" spans="1:42" ht="0.95" customHeight="1">
      <c r="A34">
        <v>46</v>
      </c>
      <c r="B34" s="1">
        <f t="shared" si="0"/>
        <v>2760</v>
      </c>
      <c r="C34" s="4">
        <f t="shared" si="8"/>
        <v>0.76666666666666672</v>
      </c>
      <c r="D34" s="4">
        <f t="shared" si="3"/>
        <v>0.58777777777777784</v>
      </c>
      <c r="E34" s="4">
        <f t="shared" si="4"/>
        <v>0.45062962962962971</v>
      </c>
      <c r="F34" s="4"/>
      <c r="G34" s="6">
        <v>46</v>
      </c>
      <c r="H34" s="1">
        <f t="shared" si="5"/>
        <v>383.33333333333337</v>
      </c>
      <c r="I34" s="1">
        <f t="shared" si="1"/>
        <v>766.66666666666674</v>
      </c>
      <c r="J34" s="1">
        <f t="shared" si="1"/>
        <v>1150</v>
      </c>
      <c r="K34" s="1">
        <f t="shared" si="1"/>
        <v>1533.3333333333335</v>
      </c>
      <c r="L34" s="1">
        <f t="shared" si="1"/>
        <v>1916.6666666666667</v>
      </c>
      <c r="M34" s="1">
        <f t="shared" si="1"/>
        <v>2300</v>
      </c>
      <c r="N34" s="1">
        <f t="shared" si="1"/>
        <v>2300</v>
      </c>
      <c r="O34" s="1">
        <f t="shared" si="1"/>
        <v>2300</v>
      </c>
      <c r="P34" s="1">
        <f t="shared" si="13"/>
        <v>132.25000000000003</v>
      </c>
      <c r="Q34" s="1">
        <f t="shared" si="13"/>
        <v>129.31111111111113</v>
      </c>
      <c r="R34" s="1">
        <f t="shared" si="13"/>
        <v>123.43333333333335</v>
      </c>
      <c r="S34" s="1">
        <f t="shared" si="13"/>
        <v>109.91444444444446</v>
      </c>
      <c r="T34" s="1">
        <f t="shared" si="13"/>
        <v>89.342222222222233</v>
      </c>
      <c r="U34" s="1">
        <f t="shared" si="13"/>
        <v>58.777777777777786</v>
      </c>
      <c r="V34" s="1">
        <f t="shared" si="13"/>
        <v>58.777777777777786</v>
      </c>
      <c r="W34" s="1">
        <f t="shared" si="7"/>
        <v>58.777777777777786</v>
      </c>
      <c r="X34" s="1"/>
      <c r="Y34" s="7"/>
      <c r="Z34" s="1"/>
      <c r="AA34" s="1"/>
      <c r="AB34" s="1"/>
      <c r="AC34" s="1"/>
      <c r="AD34" s="1"/>
      <c r="AE34" s="1"/>
      <c r="AF34" s="1"/>
      <c r="AH34" s="1"/>
      <c r="AI34" s="1"/>
      <c r="AJ34" s="1"/>
      <c r="AK34" s="1"/>
      <c r="AL34" s="1"/>
      <c r="AM34" s="1"/>
      <c r="AN34" s="1"/>
      <c r="AO34" s="1"/>
      <c r="AP34" s="1"/>
    </row>
    <row r="35" spans="1:42" ht="0.95" customHeight="1">
      <c r="A35">
        <v>45</v>
      </c>
      <c r="B35" s="1">
        <f t="shared" si="0"/>
        <v>2700</v>
      </c>
      <c r="C35" s="4">
        <f t="shared" si="8"/>
        <v>0.75</v>
      </c>
      <c r="D35" s="4">
        <f t="shared" si="3"/>
        <v>0.5625</v>
      </c>
      <c r="E35" s="4">
        <f t="shared" si="4"/>
        <v>0.421875</v>
      </c>
      <c r="F35" s="4"/>
      <c r="G35" s="6">
        <v>45</v>
      </c>
      <c r="H35" s="1">
        <f t="shared" si="5"/>
        <v>375</v>
      </c>
      <c r="I35" s="1">
        <f t="shared" si="1"/>
        <v>750</v>
      </c>
      <c r="J35" s="1">
        <f t="shared" si="1"/>
        <v>1125</v>
      </c>
      <c r="K35" s="1">
        <f t="shared" si="1"/>
        <v>1500</v>
      </c>
      <c r="L35" s="1">
        <f t="shared" si="1"/>
        <v>1875</v>
      </c>
      <c r="M35" s="1">
        <f t="shared" si="1"/>
        <v>2250</v>
      </c>
      <c r="N35" s="1">
        <f t="shared" si="1"/>
        <v>2250</v>
      </c>
      <c r="O35" s="1">
        <f t="shared" si="1"/>
        <v>2250</v>
      </c>
      <c r="P35" s="1">
        <f t="shared" si="13"/>
        <v>126.5625</v>
      </c>
      <c r="Q35" s="1">
        <f t="shared" si="13"/>
        <v>123.75</v>
      </c>
      <c r="R35" s="1">
        <f t="shared" si="13"/>
        <v>118.125</v>
      </c>
      <c r="S35" s="1">
        <f t="shared" si="13"/>
        <v>105.1875</v>
      </c>
      <c r="T35" s="1">
        <f t="shared" si="13"/>
        <v>85.5</v>
      </c>
      <c r="U35" s="1">
        <f t="shared" si="13"/>
        <v>56.25</v>
      </c>
      <c r="V35" s="1">
        <f t="shared" si="13"/>
        <v>56.25</v>
      </c>
      <c r="W35" s="1">
        <f t="shared" si="7"/>
        <v>56.25</v>
      </c>
      <c r="X35" s="1"/>
      <c r="Y35" s="8" t="e">
        <f t="shared" ref="Y35:AF35" si="14">(H35*P35)/(3960*P68)</f>
        <v>#DIV/0!</v>
      </c>
      <c r="Z35" s="8">
        <f t="shared" si="14"/>
        <v>36.62109375</v>
      </c>
      <c r="AA35" s="8">
        <f t="shared" si="14"/>
        <v>44.74431818181818</v>
      </c>
      <c r="AB35" s="8">
        <f t="shared" si="14"/>
        <v>49.18981481481481</v>
      </c>
      <c r="AC35" s="8">
        <f t="shared" si="14"/>
        <v>50.60369318181818</v>
      </c>
      <c r="AD35" s="8">
        <f t="shared" si="14"/>
        <v>49.16958041958042</v>
      </c>
      <c r="AE35" s="8">
        <f t="shared" si="14"/>
        <v>49.16958041958042</v>
      </c>
      <c r="AF35" s="8">
        <f t="shared" si="14"/>
        <v>49.16958041958042</v>
      </c>
      <c r="AH35" s="1">
        <f>(P20*D35)/2.31</f>
        <v>54.788961038961041</v>
      </c>
      <c r="AI35" s="1">
        <f>(Q20*D35)/2.31</f>
        <v>53.571428571428569</v>
      </c>
      <c r="AJ35" s="1">
        <f>(R20*D35)/2.31</f>
        <v>51.136363636363633</v>
      </c>
      <c r="AK35" s="1">
        <f>(S20*D35)/2.31</f>
        <v>45.535714285714285</v>
      </c>
      <c r="AL35" s="1">
        <f>(T20*D35)/2.31</f>
        <v>37.012987012987011</v>
      </c>
      <c r="AM35" s="1">
        <f>(U20*D35)/2.31</f>
        <v>24.350649350649348</v>
      </c>
      <c r="AN35" s="1">
        <f>(V20*D35)/2.31</f>
        <v>24.350649350649348</v>
      </c>
      <c r="AO35" s="1">
        <f>(W20*D35)/2.31</f>
        <v>24.350649350649348</v>
      </c>
      <c r="AP35" s="1"/>
    </row>
    <row r="36" spans="1:42" ht="0.95" customHeight="1">
      <c r="A36">
        <v>44</v>
      </c>
      <c r="B36" s="1">
        <f t="shared" si="0"/>
        <v>2640</v>
      </c>
      <c r="C36" s="4">
        <f t="shared" si="8"/>
        <v>0.73333333333333328</v>
      </c>
      <c r="D36" s="4">
        <f t="shared" si="3"/>
        <v>0.53777777777777769</v>
      </c>
      <c r="E36" s="4">
        <f t="shared" si="4"/>
        <v>0.39437037037037026</v>
      </c>
      <c r="F36" s="4"/>
      <c r="G36" s="6">
        <v>44</v>
      </c>
      <c r="H36" s="1">
        <f t="shared" si="5"/>
        <v>366.66666666666663</v>
      </c>
      <c r="I36" s="1">
        <f t="shared" si="1"/>
        <v>733.33333333333326</v>
      </c>
      <c r="J36" s="1">
        <f t="shared" si="1"/>
        <v>1100</v>
      </c>
      <c r="K36" s="1">
        <f t="shared" si="1"/>
        <v>1466.6666666666665</v>
      </c>
      <c r="L36" s="1">
        <f t="shared" si="1"/>
        <v>1833.3333333333333</v>
      </c>
      <c r="M36" s="1">
        <f t="shared" si="1"/>
        <v>2200</v>
      </c>
      <c r="N36" s="1">
        <f t="shared" si="1"/>
        <v>2200</v>
      </c>
      <c r="O36" s="1">
        <f t="shared" si="1"/>
        <v>2200</v>
      </c>
      <c r="P36" s="1">
        <f t="shared" si="13"/>
        <v>120.99999999999999</v>
      </c>
      <c r="Q36" s="1">
        <f t="shared" si="13"/>
        <v>118.31111111111109</v>
      </c>
      <c r="R36" s="1">
        <f t="shared" si="13"/>
        <v>112.93333333333331</v>
      </c>
      <c r="S36" s="1">
        <f t="shared" si="13"/>
        <v>100.56444444444443</v>
      </c>
      <c r="T36" s="1">
        <f t="shared" si="13"/>
        <v>81.74222222222221</v>
      </c>
      <c r="U36" s="1">
        <f t="shared" si="13"/>
        <v>53.777777777777771</v>
      </c>
      <c r="V36" s="1">
        <f t="shared" si="13"/>
        <v>53.777777777777771</v>
      </c>
      <c r="W36" s="1">
        <f t="shared" si="7"/>
        <v>53.777777777777771</v>
      </c>
      <c r="X36" s="1"/>
      <c r="Y36" s="7"/>
      <c r="Z36" s="1"/>
      <c r="AA36" s="1"/>
      <c r="AB36" s="1"/>
      <c r="AC36" s="1"/>
      <c r="AD36" s="1"/>
      <c r="AE36" s="1"/>
      <c r="AF36" s="1"/>
      <c r="AH36" s="1"/>
      <c r="AI36" s="1"/>
      <c r="AJ36" s="1"/>
      <c r="AK36" s="1"/>
      <c r="AL36" s="1"/>
      <c r="AM36" s="1"/>
      <c r="AN36" s="1"/>
      <c r="AO36" s="1"/>
      <c r="AP36" s="1"/>
    </row>
    <row r="37" spans="1:42" ht="0.95" customHeight="1">
      <c r="A37">
        <v>43</v>
      </c>
      <c r="B37" s="1">
        <f t="shared" si="0"/>
        <v>2580</v>
      </c>
      <c r="C37" s="4">
        <f t="shared" si="8"/>
        <v>0.71666666666666667</v>
      </c>
      <c r="D37" s="4">
        <f t="shared" si="3"/>
        <v>0.51361111111111113</v>
      </c>
      <c r="E37" s="4">
        <f t="shared" si="4"/>
        <v>0.36808796296296298</v>
      </c>
      <c r="F37" s="4"/>
      <c r="G37" s="6">
        <v>43</v>
      </c>
      <c r="H37" s="1">
        <f t="shared" si="5"/>
        <v>358.33333333333331</v>
      </c>
      <c r="I37" s="1">
        <f t="shared" si="1"/>
        <v>716.66666666666663</v>
      </c>
      <c r="J37" s="1">
        <f t="shared" si="1"/>
        <v>1075</v>
      </c>
      <c r="K37" s="1">
        <f t="shared" si="1"/>
        <v>1433.3333333333333</v>
      </c>
      <c r="L37" s="1">
        <f t="shared" si="1"/>
        <v>1791.6666666666667</v>
      </c>
      <c r="M37" s="1">
        <f t="shared" si="1"/>
        <v>2150</v>
      </c>
      <c r="N37" s="1">
        <f t="shared" si="1"/>
        <v>2150</v>
      </c>
      <c r="O37" s="1">
        <f t="shared" si="1"/>
        <v>2150</v>
      </c>
      <c r="P37" s="1">
        <f t="shared" si="13"/>
        <v>115.5625</v>
      </c>
      <c r="Q37" s="1">
        <f t="shared" si="13"/>
        <v>112.99444444444445</v>
      </c>
      <c r="R37" s="1">
        <f t="shared" si="13"/>
        <v>107.85833333333333</v>
      </c>
      <c r="S37" s="1">
        <f t="shared" si="13"/>
        <v>96.045277777777784</v>
      </c>
      <c r="T37" s="1">
        <f t="shared" si="13"/>
        <v>78.068888888888893</v>
      </c>
      <c r="U37" s="1">
        <f t="shared" si="13"/>
        <v>51.361111111111114</v>
      </c>
      <c r="V37" s="1">
        <f t="shared" si="13"/>
        <v>51.361111111111114</v>
      </c>
      <c r="W37" s="1">
        <f t="shared" si="7"/>
        <v>51.361111111111114</v>
      </c>
      <c r="X37" s="1"/>
      <c r="Y37" s="7"/>
      <c r="Z37" s="1"/>
      <c r="AA37" s="1"/>
      <c r="AB37" s="1"/>
      <c r="AC37" s="1"/>
      <c r="AD37" s="1"/>
      <c r="AE37" s="1"/>
      <c r="AF37" s="1"/>
      <c r="AH37" s="1"/>
      <c r="AI37" s="1"/>
      <c r="AJ37" s="1"/>
      <c r="AK37" s="1"/>
      <c r="AL37" s="1"/>
      <c r="AM37" s="1"/>
      <c r="AN37" s="1"/>
      <c r="AO37" s="1"/>
      <c r="AP37" s="1"/>
    </row>
    <row r="38" spans="1:42" ht="0.95" customHeight="1">
      <c r="A38">
        <v>42</v>
      </c>
      <c r="B38" s="1">
        <f t="shared" si="0"/>
        <v>2520</v>
      </c>
      <c r="C38" s="4">
        <f t="shared" si="8"/>
        <v>0.7</v>
      </c>
      <c r="D38" s="4">
        <f t="shared" si="3"/>
        <v>0.48999999999999994</v>
      </c>
      <c r="E38" s="4">
        <f t="shared" si="4"/>
        <v>0.34299999999999992</v>
      </c>
      <c r="F38" s="4"/>
      <c r="G38" s="6">
        <v>42</v>
      </c>
      <c r="H38" s="1">
        <f t="shared" si="5"/>
        <v>350</v>
      </c>
      <c r="I38" s="1">
        <f t="shared" si="1"/>
        <v>700</v>
      </c>
      <c r="J38" s="1">
        <f t="shared" si="1"/>
        <v>1050</v>
      </c>
      <c r="K38" s="1">
        <f t="shared" si="1"/>
        <v>1400</v>
      </c>
      <c r="L38" s="1">
        <f t="shared" si="1"/>
        <v>1750</v>
      </c>
      <c r="M38" s="1">
        <f t="shared" si="1"/>
        <v>2100</v>
      </c>
      <c r="N38" s="1">
        <f t="shared" si="1"/>
        <v>2100</v>
      </c>
      <c r="O38" s="1">
        <f t="shared" si="1"/>
        <v>2100</v>
      </c>
      <c r="P38" s="1">
        <f t="shared" si="13"/>
        <v>110.24999999999999</v>
      </c>
      <c r="Q38" s="1">
        <f t="shared" si="13"/>
        <v>107.79999999999998</v>
      </c>
      <c r="R38" s="1">
        <f t="shared" si="13"/>
        <v>102.89999999999999</v>
      </c>
      <c r="S38" s="1">
        <f t="shared" si="13"/>
        <v>91.629999999999981</v>
      </c>
      <c r="T38" s="1">
        <f t="shared" si="13"/>
        <v>74.47999999999999</v>
      </c>
      <c r="U38" s="1">
        <f t="shared" si="13"/>
        <v>48.999999999999993</v>
      </c>
      <c r="V38" s="1">
        <f t="shared" si="13"/>
        <v>48.999999999999993</v>
      </c>
      <c r="W38" s="1">
        <f t="shared" si="7"/>
        <v>48.999999999999993</v>
      </c>
      <c r="X38" s="1"/>
      <c r="Y38" s="7"/>
      <c r="Z38" s="1"/>
      <c r="AA38" s="1"/>
      <c r="AB38" s="1"/>
      <c r="AC38" s="1"/>
      <c r="AD38" s="1"/>
      <c r="AE38" s="1"/>
      <c r="AF38" s="1"/>
      <c r="AH38" s="1"/>
      <c r="AI38" s="1"/>
      <c r="AJ38" s="1"/>
      <c r="AK38" s="1"/>
      <c r="AL38" s="1"/>
      <c r="AM38" s="1"/>
      <c r="AN38" s="1"/>
      <c r="AO38" s="1"/>
      <c r="AP38" s="1"/>
    </row>
    <row r="39" spans="1:42" ht="0.95" customHeight="1">
      <c r="A39">
        <v>41</v>
      </c>
      <c r="B39" s="1">
        <f t="shared" si="0"/>
        <v>2460</v>
      </c>
      <c r="C39" s="4">
        <f t="shared" si="8"/>
        <v>0.68333333333333335</v>
      </c>
      <c r="D39" s="4">
        <f t="shared" si="3"/>
        <v>0.46694444444444444</v>
      </c>
      <c r="E39" s="4">
        <f t="shared" si="4"/>
        <v>0.31907870370370373</v>
      </c>
      <c r="F39" s="4"/>
      <c r="G39" s="6">
        <v>41</v>
      </c>
      <c r="H39" s="1">
        <f t="shared" si="5"/>
        <v>341.66666666666669</v>
      </c>
      <c r="I39" s="1">
        <f t="shared" si="1"/>
        <v>683.33333333333337</v>
      </c>
      <c r="J39" s="1">
        <f t="shared" si="1"/>
        <v>1025</v>
      </c>
      <c r="K39" s="1">
        <f t="shared" si="1"/>
        <v>1366.6666666666667</v>
      </c>
      <c r="L39" s="1">
        <f t="shared" si="1"/>
        <v>1708.3333333333333</v>
      </c>
      <c r="M39" s="1">
        <f t="shared" si="1"/>
        <v>2050</v>
      </c>
      <c r="N39" s="1">
        <f t="shared" si="1"/>
        <v>2050</v>
      </c>
      <c r="O39" s="1">
        <f t="shared" si="1"/>
        <v>2050</v>
      </c>
      <c r="P39" s="1">
        <f t="shared" si="13"/>
        <v>105.0625</v>
      </c>
      <c r="Q39" s="1">
        <f t="shared" si="13"/>
        <v>102.72777777777777</v>
      </c>
      <c r="R39" s="1">
        <f t="shared" si="13"/>
        <v>98.058333333333337</v>
      </c>
      <c r="S39" s="1">
        <f t="shared" si="13"/>
        <v>87.31861111111111</v>
      </c>
      <c r="T39" s="1">
        <f t="shared" si="13"/>
        <v>70.975555555555559</v>
      </c>
      <c r="U39" s="1">
        <f t="shared" si="13"/>
        <v>46.694444444444443</v>
      </c>
      <c r="V39" s="1">
        <f t="shared" si="13"/>
        <v>46.694444444444443</v>
      </c>
      <c r="W39" s="1">
        <f t="shared" si="7"/>
        <v>46.694444444444443</v>
      </c>
      <c r="X39" s="1"/>
      <c r="Y39" s="7"/>
      <c r="Z39" s="1"/>
      <c r="AA39" s="1"/>
      <c r="AB39" s="1"/>
      <c r="AC39" s="1"/>
      <c r="AD39" s="1"/>
      <c r="AE39" s="1"/>
      <c r="AF39" s="1"/>
      <c r="AH39" s="1"/>
      <c r="AI39" s="1"/>
      <c r="AJ39" s="1"/>
      <c r="AK39" s="1"/>
      <c r="AL39" s="1"/>
      <c r="AM39" s="1"/>
      <c r="AN39" s="1"/>
      <c r="AO39" s="1"/>
      <c r="AP39" s="1"/>
    </row>
    <row r="40" spans="1:42" ht="0.95" customHeight="1">
      <c r="A40">
        <v>40</v>
      </c>
      <c r="B40" s="1">
        <f t="shared" si="0"/>
        <v>2400</v>
      </c>
      <c r="C40" s="4">
        <f t="shared" si="8"/>
        <v>0.66666666666666663</v>
      </c>
      <c r="D40" s="4">
        <f t="shared" si="3"/>
        <v>0.44444444444444442</v>
      </c>
      <c r="E40" s="4">
        <f t="shared" si="4"/>
        <v>0.29629629629629628</v>
      </c>
      <c r="F40" s="4"/>
      <c r="G40" s="6">
        <v>40</v>
      </c>
      <c r="H40" s="1">
        <f t="shared" si="5"/>
        <v>333.33333333333331</v>
      </c>
      <c r="I40" s="1">
        <f t="shared" si="1"/>
        <v>666.66666666666663</v>
      </c>
      <c r="J40" s="1">
        <f t="shared" si="1"/>
        <v>1000</v>
      </c>
      <c r="K40" s="1">
        <f t="shared" si="1"/>
        <v>1333.3333333333333</v>
      </c>
      <c r="L40" s="1">
        <f t="shared" si="1"/>
        <v>1666.6666666666665</v>
      </c>
      <c r="M40" s="1">
        <f t="shared" si="1"/>
        <v>2000</v>
      </c>
      <c r="N40" s="1">
        <f t="shared" si="1"/>
        <v>2000</v>
      </c>
      <c r="O40" s="1">
        <f t="shared" si="1"/>
        <v>2000</v>
      </c>
      <c r="P40" s="1">
        <f t="shared" si="13"/>
        <v>100</v>
      </c>
      <c r="Q40" s="1">
        <f t="shared" si="13"/>
        <v>97.777777777777771</v>
      </c>
      <c r="R40" s="1">
        <f t="shared" si="13"/>
        <v>93.333333333333329</v>
      </c>
      <c r="S40" s="1">
        <f t="shared" si="13"/>
        <v>83.1111111111111</v>
      </c>
      <c r="T40" s="1">
        <f t="shared" si="13"/>
        <v>67.555555555555557</v>
      </c>
      <c r="U40" s="1">
        <f t="shared" si="13"/>
        <v>44.444444444444443</v>
      </c>
      <c r="V40" s="1">
        <f t="shared" si="13"/>
        <v>44.444444444444443</v>
      </c>
      <c r="W40" s="1">
        <f t="shared" si="7"/>
        <v>44.444444444444443</v>
      </c>
      <c r="X40" s="1"/>
      <c r="Y40" s="8" t="e">
        <f t="shared" ref="Y40:AF40" si="15">(H40*P40)/(3960*P68)</f>
        <v>#DIV/0!</v>
      </c>
      <c r="Z40" s="8">
        <f t="shared" si="15"/>
        <v>25.720164609053494</v>
      </c>
      <c r="AA40" s="8">
        <f t="shared" si="15"/>
        <v>31.425364758698091</v>
      </c>
      <c r="AB40" s="8">
        <f t="shared" si="15"/>
        <v>34.547579129197771</v>
      </c>
      <c r="AC40" s="8">
        <f t="shared" si="15"/>
        <v>35.540591096146649</v>
      </c>
      <c r="AD40" s="8">
        <f t="shared" si="15"/>
        <v>34.533367866701198</v>
      </c>
      <c r="AE40" s="8">
        <f t="shared" si="15"/>
        <v>34.533367866701198</v>
      </c>
      <c r="AF40" s="8">
        <f t="shared" si="15"/>
        <v>34.533367866701198</v>
      </c>
      <c r="AH40" s="1">
        <f>(P20*D40)/2.31</f>
        <v>43.290043290043286</v>
      </c>
      <c r="AI40" s="1">
        <f>(Q20*D40)/2.31</f>
        <v>42.328042328042322</v>
      </c>
      <c r="AJ40" s="1">
        <f>(R20*D40)/2.31</f>
        <v>40.404040404040401</v>
      </c>
      <c r="AK40" s="1">
        <f>(S20*D40)/2.31</f>
        <v>35.978835978835974</v>
      </c>
      <c r="AL40" s="1">
        <f>(T20*D40)/2.31</f>
        <v>29.244829244829244</v>
      </c>
      <c r="AM40" s="1">
        <f>(U20*D40)/2.31</f>
        <v>19.24001924001924</v>
      </c>
      <c r="AN40" s="1">
        <f>(V20*D40)/2.31</f>
        <v>19.24001924001924</v>
      </c>
      <c r="AO40" s="1">
        <f>(W20*D40)/2.31</f>
        <v>19.24001924001924</v>
      </c>
      <c r="AP40" s="1"/>
    </row>
    <row r="41" spans="1:42" ht="0.95" customHeight="1">
      <c r="A41">
        <v>39</v>
      </c>
      <c r="B41" s="1">
        <f t="shared" si="0"/>
        <v>2340</v>
      </c>
      <c r="C41" s="4">
        <f t="shared" si="8"/>
        <v>0.65</v>
      </c>
      <c r="D41" s="4">
        <f t="shared" si="3"/>
        <v>0.42250000000000004</v>
      </c>
      <c r="E41" s="4">
        <f t="shared" si="4"/>
        <v>0.27462500000000006</v>
      </c>
      <c r="F41" s="4"/>
      <c r="G41" s="6">
        <v>39</v>
      </c>
      <c r="H41" s="1">
        <f t="shared" si="5"/>
        <v>325</v>
      </c>
      <c r="I41" s="1">
        <f t="shared" si="1"/>
        <v>650</v>
      </c>
      <c r="J41" s="1">
        <f t="shared" si="1"/>
        <v>975</v>
      </c>
      <c r="K41" s="1">
        <f t="shared" si="1"/>
        <v>1300</v>
      </c>
      <c r="L41" s="1">
        <f t="shared" si="1"/>
        <v>1625</v>
      </c>
      <c r="M41" s="1">
        <f t="shared" si="1"/>
        <v>1950</v>
      </c>
      <c r="N41" s="1">
        <f t="shared" si="1"/>
        <v>1950</v>
      </c>
      <c r="O41" s="1">
        <f t="shared" si="1"/>
        <v>1950</v>
      </c>
      <c r="P41" s="1">
        <f t="shared" si="13"/>
        <v>95.062500000000014</v>
      </c>
      <c r="Q41" s="1">
        <f t="shared" si="13"/>
        <v>92.95</v>
      </c>
      <c r="R41" s="1">
        <f t="shared" si="13"/>
        <v>88.725000000000009</v>
      </c>
      <c r="S41" s="1">
        <f t="shared" si="13"/>
        <v>79.007500000000007</v>
      </c>
      <c r="T41" s="1">
        <f t="shared" si="13"/>
        <v>64.220000000000013</v>
      </c>
      <c r="U41" s="1">
        <f t="shared" si="13"/>
        <v>42.250000000000007</v>
      </c>
      <c r="V41" s="1">
        <f t="shared" si="13"/>
        <v>42.250000000000007</v>
      </c>
      <c r="W41" s="1">
        <f t="shared" si="7"/>
        <v>42.250000000000007</v>
      </c>
      <c r="X41" s="1"/>
      <c r="Y41" s="7"/>
      <c r="Z41" s="1"/>
      <c r="AA41" s="1"/>
      <c r="AB41" s="1"/>
      <c r="AC41" s="1"/>
      <c r="AD41" s="1"/>
      <c r="AE41" s="1"/>
      <c r="AF41" s="1"/>
      <c r="AH41" s="1"/>
      <c r="AI41" s="1"/>
      <c r="AJ41" s="1"/>
      <c r="AK41" s="1"/>
      <c r="AL41" s="1"/>
      <c r="AM41" s="1"/>
      <c r="AN41" s="1"/>
      <c r="AO41" s="1"/>
      <c r="AP41" s="1"/>
    </row>
    <row r="42" spans="1:42" ht="0.95" customHeight="1">
      <c r="A42">
        <v>38</v>
      </c>
      <c r="B42" s="1">
        <f t="shared" si="0"/>
        <v>2280</v>
      </c>
      <c r="C42" s="4">
        <f t="shared" si="8"/>
        <v>0.6333333333333333</v>
      </c>
      <c r="D42" s="4">
        <f t="shared" si="3"/>
        <v>0.40111111111111108</v>
      </c>
      <c r="E42" s="4">
        <f t="shared" si="4"/>
        <v>0.25403703703703701</v>
      </c>
      <c r="F42" s="4"/>
      <c r="G42" s="6">
        <v>38</v>
      </c>
      <c r="H42" s="1">
        <f t="shared" si="5"/>
        <v>316.66666666666663</v>
      </c>
      <c r="I42" s="1">
        <f t="shared" si="1"/>
        <v>633.33333333333326</v>
      </c>
      <c r="J42" s="1">
        <f t="shared" si="1"/>
        <v>950</v>
      </c>
      <c r="K42" s="1">
        <f t="shared" si="1"/>
        <v>1266.6666666666665</v>
      </c>
      <c r="L42" s="1">
        <f t="shared" si="1"/>
        <v>1583.3333333333333</v>
      </c>
      <c r="M42" s="1">
        <f t="shared" si="1"/>
        <v>1900</v>
      </c>
      <c r="N42" s="1">
        <f t="shared" si="1"/>
        <v>1900</v>
      </c>
      <c r="O42" s="1">
        <f t="shared" si="1"/>
        <v>1900</v>
      </c>
      <c r="P42" s="1">
        <f t="shared" ref="P42:V50" si="16">P$20*$D42</f>
        <v>90.25</v>
      </c>
      <c r="Q42" s="1">
        <f t="shared" si="16"/>
        <v>88.24444444444444</v>
      </c>
      <c r="R42" s="1">
        <f t="shared" si="16"/>
        <v>84.233333333333334</v>
      </c>
      <c r="S42" s="1">
        <f t="shared" si="16"/>
        <v>75.007777777777775</v>
      </c>
      <c r="T42" s="1">
        <f t="shared" si="16"/>
        <v>60.968888888888884</v>
      </c>
      <c r="U42" s="1">
        <f t="shared" si="16"/>
        <v>40.111111111111107</v>
      </c>
      <c r="V42" s="1">
        <f t="shared" si="16"/>
        <v>40.111111111111107</v>
      </c>
      <c r="W42" s="1">
        <f t="shared" si="7"/>
        <v>40.111111111111107</v>
      </c>
      <c r="X42" s="1"/>
      <c r="Y42" s="7"/>
      <c r="Z42" s="1"/>
      <c r="AA42" s="1"/>
      <c r="AB42" s="1"/>
      <c r="AC42" s="1"/>
      <c r="AD42" s="1"/>
      <c r="AE42" s="1"/>
      <c r="AF42" s="1"/>
      <c r="AH42" s="1"/>
      <c r="AI42" s="1"/>
      <c r="AJ42" s="1"/>
      <c r="AK42" s="1"/>
      <c r="AL42" s="1"/>
      <c r="AM42" s="1"/>
      <c r="AN42" s="1"/>
      <c r="AO42" s="1"/>
      <c r="AP42" s="1"/>
    </row>
    <row r="43" spans="1:42" ht="0.95" customHeight="1">
      <c r="A43">
        <v>37</v>
      </c>
      <c r="B43" s="1">
        <f t="shared" si="0"/>
        <v>2220</v>
      </c>
      <c r="C43" s="4">
        <f t="shared" si="8"/>
        <v>0.6166666666666667</v>
      </c>
      <c r="D43" s="4">
        <f t="shared" si="3"/>
        <v>0.38027777777777783</v>
      </c>
      <c r="E43" s="4">
        <f t="shared" si="4"/>
        <v>0.23450462962962967</v>
      </c>
      <c r="F43" s="4"/>
      <c r="G43" s="6">
        <v>37</v>
      </c>
      <c r="H43" s="1">
        <f t="shared" si="5"/>
        <v>308.33333333333337</v>
      </c>
      <c r="I43" s="1">
        <f t="shared" si="1"/>
        <v>616.66666666666674</v>
      </c>
      <c r="J43" s="1">
        <f t="shared" si="1"/>
        <v>925</v>
      </c>
      <c r="K43" s="1">
        <f t="shared" si="1"/>
        <v>1233.3333333333335</v>
      </c>
      <c r="L43" s="1">
        <f t="shared" si="1"/>
        <v>1541.6666666666667</v>
      </c>
      <c r="M43" s="1">
        <f t="shared" si="1"/>
        <v>1850</v>
      </c>
      <c r="N43" s="1">
        <f t="shared" si="1"/>
        <v>1850</v>
      </c>
      <c r="O43" s="1">
        <f t="shared" si="1"/>
        <v>1850</v>
      </c>
      <c r="P43" s="1">
        <f t="shared" si="16"/>
        <v>85.562500000000014</v>
      </c>
      <c r="Q43" s="1">
        <f t="shared" si="16"/>
        <v>83.661111111111126</v>
      </c>
      <c r="R43" s="1">
        <f t="shared" si="16"/>
        <v>79.858333333333348</v>
      </c>
      <c r="S43" s="1">
        <f t="shared" si="16"/>
        <v>71.111944444444447</v>
      </c>
      <c r="T43" s="1">
        <f t="shared" si="16"/>
        <v>57.802222222222227</v>
      </c>
      <c r="U43" s="1">
        <f t="shared" si="16"/>
        <v>38.027777777777786</v>
      </c>
      <c r="V43" s="1">
        <f t="shared" si="16"/>
        <v>38.027777777777786</v>
      </c>
      <c r="W43" s="1">
        <f t="shared" si="7"/>
        <v>38.027777777777786</v>
      </c>
      <c r="X43" s="1"/>
      <c r="Y43" s="7"/>
      <c r="Z43" s="1"/>
      <c r="AA43" s="1"/>
      <c r="AB43" s="1"/>
      <c r="AC43" s="1"/>
      <c r="AD43" s="1"/>
      <c r="AE43" s="1"/>
      <c r="AF43" s="1"/>
      <c r="AH43" s="1"/>
      <c r="AI43" s="1"/>
      <c r="AJ43" s="1"/>
      <c r="AK43" s="1"/>
      <c r="AL43" s="1"/>
      <c r="AM43" s="1"/>
      <c r="AN43" s="1"/>
      <c r="AO43" s="1"/>
      <c r="AP43" s="1"/>
    </row>
    <row r="44" spans="1:42" ht="0.95" customHeight="1">
      <c r="A44">
        <v>36</v>
      </c>
      <c r="B44" s="1">
        <f t="shared" si="0"/>
        <v>2160</v>
      </c>
      <c r="C44" s="4">
        <f t="shared" si="8"/>
        <v>0.6</v>
      </c>
      <c r="D44" s="4">
        <f t="shared" si="3"/>
        <v>0.36</v>
      </c>
      <c r="E44" s="4">
        <f t="shared" si="4"/>
        <v>0.216</v>
      </c>
      <c r="F44" s="4"/>
      <c r="G44" s="6">
        <v>36</v>
      </c>
      <c r="H44" s="1">
        <f t="shared" si="5"/>
        <v>300</v>
      </c>
      <c r="I44" s="1">
        <f t="shared" si="1"/>
        <v>600</v>
      </c>
      <c r="J44" s="1">
        <f t="shared" si="1"/>
        <v>900</v>
      </c>
      <c r="K44" s="1">
        <f t="shared" si="1"/>
        <v>1200</v>
      </c>
      <c r="L44" s="1">
        <f t="shared" si="1"/>
        <v>1500</v>
      </c>
      <c r="M44" s="1">
        <f t="shared" si="1"/>
        <v>1800</v>
      </c>
      <c r="N44" s="1">
        <f t="shared" si="1"/>
        <v>1800</v>
      </c>
      <c r="O44" s="1">
        <f t="shared" si="1"/>
        <v>1800</v>
      </c>
      <c r="P44" s="1">
        <f t="shared" si="16"/>
        <v>81</v>
      </c>
      <c r="Q44" s="1">
        <f t="shared" si="16"/>
        <v>79.2</v>
      </c>
      <c r="R44" s="1">
        <f t="shared" si="16"/>
        <v>75.599999999999994</v>
      </c>
      <c r="S44" s="1">
        <f t="shared" si="16"/>
        <v>67.319999999999993</v>
      </c>
      <c r="T44" s="1">
        <f t="shared" si="16"/>
        <v>54.72</v>
      </c>
      <c r="U44" s="1">
        <f t="shared" si="16"/>
        <v>36</v>
      </c>
      <c r="V44" s="1">
        <f t="shared" si="16"/>
        <v>36</v>
      </c>
      <c r="W44" s="1">
        <f t="shared" si="7"/>
        <v>36</v>
      </c>
      <c r="X44" s="1"/>
      <c r="Y44" s="7"/>
      <c r="Z44" s="1"/>
      <c r="AA44" s="1"/>
      <c r="AB44" s="1"/>
      <c r="AC44" s="1"/>
      <c r="AD44" s="1"/>
      <c r="AE44" s="1"/>
      <c r="AF44" s="1"/>
      <c r="AH44" s="1"/>
      <c r="AI44" s="1"/>
      <c r="AJ44" s="1"/>
      <c r="AK44" s="1"/>
      <c r="AL44" s="1"/>
      <c r="AM44" s="1"/>
      <c r="AN44" s="1"/>
      <c r="AO44" s="1"/>
      <c r="AP44" s="1"/>
    </row>
    <row r="45" spans="1:42" ht="0.95" customHeight="1">
      <c r="A45">
        <v>35</v>
      </c>
      <c r="B45" s="1">
        <f t="shared" si="0"/>
        <v>2100</v>
      </c>
      <c r="C45" s="4">
        <f t="shared" si="8"/>
        <v>0.58333333333333337</v>
      </c>
      <c r="D45" s="4">
        <f t="shared" si="3"/>
        <v>0.34027777777777785</v>
      </c>
      <c r="E45" s="4">
        <f t="shared" si="4"/>
        <v>0.19849537037037043</v>
      </c>
      <c r="F45" s="4"/>
      <c r="G45" s="6">
        <v>35</v>
      </c>
      <c r="H45" s="1">
        <f t="shared" si="5"/>
        <v>291.66666666666669</v>
      </c>
      <c r="I45" s="1">
        <f t="shared" si="1"/>
        <v>583.33333333333337</v>
      </c>
      <c r="J45" s="1">
        <f t="shared" si="1"/>
        <v>875</v>
      </c>
      <c r="K45" s="1">
        <f t="shared" si="1"/>
        <v>1166.6666666666667</v>
      </c>
      <c r="L45" s="1">
        <f t="shared" si="1"/>
        <v>1458.3333333333335</v>
      </c>
      <c r="M45" s="1">
        <f t="shared" si="1"/>
        <v>1750</v>
      </c>
      <c r="N45" s="1">
        <f t="shared" si="1"/>
        <v>1750</v>
      </c>
      <c r="O45" s="1">
        <f t="shared" si="1"/>
        <v>1750</v>
      </c>
      <c r="P45" s="1">
        <f t="shared" si="16"/>
        <v>76.562500000000014</v>
      </c>
      <c r="Q45" s="1">
        <f t="shared" si="16"/>
        <v>74.861111111111128</v>
      </c>
      <c r="R45" s="1">
        <f t="shared" si="16"/>
        <v>71.458333333333343</v>
      </c>
      <c r="S45" s="1">
        <f t="shared" si="16"/>
        <v>63.631944444444457</v>
      </c>
      <c r="T45" s="1">
        <f t="shared" si="16"/>
        <v>51.722222222222236</v>
      </c>
      <c r="U45" s="1">
        <f t="shared" si="16"/>
        <v>34.027777777777786</v>
      </c>
      <c r="V45" s="1">
        <f t="shared" si="16"/>
        <v>34.027777777777786</v>
      </c>
      <c r="W45" s="1">
        <f t="shared" si="7"/>
        <v>34.027777777777786</v>
      </c>
      <c r="X45" s="1"/>
      <c r="Y45" s="8" t="e">
        <f t="shared" ref="Y45:AF45" si="17">(H45*P45)/(3960*P68)</f>
        <v>#DIV/0!</v>
      </c>
      <c r="Z45" s="8">
        <f t="shared" si="17"/>
        <v>17.230500900205765</v>
      </c>
      <c r="AA45" s="8">
        <f t="shared" si="17"/>
        <v>21.05253928170595</v>
      </c>
      <c r="AB45" s="8">
        <f t="shared" si="17"/>
        <v>23.14417898694305</v>
      </c>
      <c r="AC45" s="8">
        <f t="shared" si="17"/>
        <v>23.809419425738881</v>
      </c>
      <c r="AD45" s="8">
        <f t="shared" si="17"/>
        <v>23.134658551325224</v>
      </c>
      <c r="AE45" s="8">
        <f t="shared" si="17"/>
        <v>23.134658551325224</v>
      </c>
      <c r="AF45" s="8">
        <f t="shared" si="17"/>
        <v>23.134658551325224</v>
      </c>
      <c r="AH45" s="1">
        <f>(P20*D45)/2.31</f>
        <v>33.143939393939398</v>
      </c>
      <c r="AI45" s="1">
        <f>(Q20*D45)/2.31</f>
        <v>32.407407407407412</v>
      </c>
      <c r="AJ45" s="1">
        <f>(R20*D45)/2.31</f>
        <v>30.934343434343436</v>
      </c>
      <c r="AK45" s="1">
        <f>(S20*D45)/2.31</f>
        <v>27.546296296296301</v>
      </c>
      <c r="AL45" s="1">
        <f>(T20*D45)/2.31</f>
        <v>22.390572390572395</v>
      </c>
      <c r="AM45" s="1">
        <f>(U20*D45)/2.31</f>
        <v>14.730639730639734</v>
      </c>
      <c r="AN45" s="1">
        <f>(V20*D45)/2.31</f>
        <v>14.730639730639734</v>
      </c>
      <c r="AO45" s="1">
        <f>(W20*D45)/2.31</f>
        <v>14.730639730639734</v>
      </c>
      <c r="AP45" s="1"/>
    </row>
    <row r="46" spans="1:42" ht="0.95" customHeight="1">
      <c r="A46">
        <v>34</v>
      </c>
      <c r="B46" s="1">
        <f t="shared" si="0"/>
        <v>2040</v>
      </c>
      <c r="C46" s="4">
        <f t="shared" si="8"/>
        <v>0.56666666666666665</v>
      </c>
      <c r="D46" s="4">
        <f t="shared" si="3"/>
        <v>0.32111111111111107</v>
      </c>
      <c r="E46" s="4">
        <f t="shared" si="4"/>
        <v>0.18196296296296294</v>
      </c>
      <c r="F46" s="4"/>
      <c r="G46" s="6">
        <v>34</v>
      </c>
      <c r="H46" s="1">
        <f t="shared" si="5"/>
        <v>283.33333333333331</v>
      </c>
      <c r="I46" s="1">
        <f t="shared" si="1"/>
        <v>566.66666666666663</v>
      </c>
      <c r="J46" s="1">
        <f t="shared" si="1"/>
        <v>850</v>
      </c>
      <c r="K46" s="1">
        <f t="shared" si="1"/>
        <v>1133.3333333333333</v>
      </c>
      <c r="L46" s="1">
        <f t="shared" si="1"/>
        <v>1416.6666666666667</v>
      </c>
      <c r="M46" s="1">
        <f t="shared" si="1"/>
        <v>1700</v>
      </c>
      <c r="N46" s="1">
        <f t="shared" si="1"/>
        <v>1700</v>
      </c>
      <c r="O46" s="1">
        <f t="shared" si="1"/>
        <v>1700</v>
      </c>
      <c r="P46" s="1">
        <f t="shared" si="16"/>
        <v>72.249999999999986</v>
      </c>
      <c r="Q46" s="1">
        <f t="shared" si="16"/>
        <v>70.644444444444431</v>
      </c>
      <c r="R46" s="1">
        <f t="shared" si="16"/>
        <v>67.433333333333323</v>
      </c>
      <c r="S46" s="1">
        <f t="shared" si="16"/>
        <v>60.047777777777767</v>
      </c>
      <c r="T46" s="1">
        <f t="shared" si="16"/>
        <v>48.80888888888888</v>
      </c>
      <c r="U46" s="1">
        <f t="shared" si="16"/>
        <v>32.111111111111107</v>
      </c>
      <c r="V46" s="1">
        <f t="shared" si="16"/>
        <v>32.111111111111107</v>
      </c>
      <c r="W46" s="1">
        <f t="shared" si="7"/>
        <v>32.111111111111107</v>
      </c>
      <c r="X46" s="1"/>
      <c r="Y46" s="7"/>
      <c r="Z46" s="1"/>
      <c r="AA46" s="1"/>
      <c r="AB46" s="1"/>
      <c r="AC46" s="1"/>
      <c r="AD46" s="1"/>
      <c r="AE46" s="1"/>
      <c r="AF46" s="1"/>
      <c r="AH46" s="1"/>
      <c r="AI46" s="1"/>
      <c r="AJ46" s="1"/>
      <c r="AK46" s="1"/>
      <c r="AL46" s="1"/>
      <c r="AM46" s="1"/>
      <c r="AN46" s="1"/>
      <c r="AO46" s="1"/>
      <c r="AP46" s="1"/>
    </row>
    <row r="47" spans="1:42" ht="0.95" customHeight="1">
      <c r="A47">
        <v>33</v>
      </c>
      <c r="B47" s="1">
        <f t="shared" si="0"/>
        <v>1980.0000000000002</v>
      </c>
      <c r="C47" s="4">
        <f t="shared" si="8"/>
        <v>0.55000000000000004</v>
      </c>
      <c r="D47" s="4">
        <f t="shared" si="3"/>
        <v>0.30250000000000005</v>
      </c>
      <c r="E47" s="4">
        <f t="shared" si="4"/>
        <v>0.16637500000000005</v>
      </c>
      <c r="F47" s="4"/>
      <c r="G47" s="6">
        <v>33</v>
      </c>
      <c r="H47" s="1">
        <f t="shared" si="5"/>
        <v>275</v>
      </c>
      <c r="I47" s="1">
        <f t="shared" si="1"/>
        <v>550</v>
      </c>
      <c r="J47" s="1">
        <f t="shared" si="1"/>
        <v>825.00000000000011</v>
      </c>
      <c r="K47" s="1">
        <f t="shared" si="1"/>
        <v>1100</v>
      </c>
      <c r="L47" s="1">
        <f t="shared" si="1"/>
        <v>1375</v>
      </c>
      <c r="M47" s="1">
        <f t="shared" si="1"/>
        <v>1650.0000000000002</v>
      </c>
      <c r="N47" s="1">
        <f t="shared" si="1"/>
        <v>1650.0000000000002</v>
      </c>
      <c r="O47" s="1">
        <f t="shared" si="1"/>
        <v>1650.0000000000002</v>
      </c>
      <c r="P47" s="1">
        <f t="shared" si="16"/>
        <v>68.062500000000014</v>
      </c>
      <c r="Q47" s="1">
        <f t="shared" si="16"/>
        <v>66.550000000000011</v>
      </c>
      <c r="R47" s="1">
        <f t="shared" si="16"/>
        <v>63.525000000000013</v>
      </c>
      <c r="S47" s="1">
        <f t="shared" si="16"/>
        <v>56.56750000000001</v>
      </c>
      <c r="T47" s="1">
        <f t="shared" si="16"/>
        <v>45.980000000000004</v>
      </c>
      <c r="U47" s="1">
        <f t="shared" si="16"/>
        <v>30.250000000000004</v>
      </c>
      <c r="V47" s="1">
        <f t="shared" si="16"/>
        <v>30.250000000000004</v>
      </c>
      <c r="W47" s="1">
        <f t="shared" si="7"/>
        <v>30.250000000000004</v>
      </c>
      <c r="X47" s="1"/>
      <c r="Y47" s="7"/>
      <c r="Z47" s="1"/>
      <c r="AA47" s="1"/>
      <c r="AB47" s="1"/>
      <c r="AC47" s="1"/>
      <c r="AD47" s="1"/>
      <c r="AE47" s="1"/>
      <c r="AF47" s="1"/>
      <c r="AH47" s="1"/>
      <c r="AI47" s="1"/>
      <c r="AJ47" s="1"/>
      <c r="AK47" s="1"/>
      <c r="AL47" s="1"/>
      <c r="AM47" s="1"/>
      <c r="AN47" s="1"/>
      <c r="AO47" s="1"/>
      <c r="AP47" s="1"/>
    </row>
    <row r="48" spans="1:42" ht="0.95" customHeight="1">
      <c r="A48">
        <v>32</v>
      </c>
      <c r="B48" s="1">
        <f t="shared" si="0"/>
        <v>1920</v>
      </c>
      <c r="C48" s="4">
        <f t="shared" si="8"/>
        <v>0.53333333333333333</v>
      </c>
      <c r="D48" s="4">
        <f t="shared" si="3"/>
        <v>0.28444444444444444</v>
      </c>
      <c r="E48" s="4">
        <f t="shared" si="4"/>
        <v>0.1517037037037037</v>
      </c>
      <c r="F48" s="4"/>
      <c r="G48" s="6">
        <v>32</v>
      </c>
      <c r="H48" s="1">
        <f t="shared" si="5"/>
        <v>266.66666666666669</v>
      </c>
      <c r="I48" s="1">
        <f t="shared" si="1"/>
        <v>533.33333333333337</v>
      </c>
      <c r="J48" s="1">
        <f t="shared" si="1"/>
        <v>800</v>
      </c>
      <c r="K48" s="1">
        <f t="shared" si="1"/>
        <v>1066.6666666666667</v>
      </c>
      <c r="L48" s="1">
        <f t="shared" si="1"/>
        <v>1333.3333333333333</v>
      </c>
      <c r="M48" s="1">
        <f t="shared" si="1"/>
        <v>1600</v>
      </c>
      <c r="N48" s="1">
        <f t="shared" si="1"/>
        <v>1600</v>
      </c>
      <c r="O48" s="1">
        <f t="shared" si="1"/>
        <v>1600</v>
      </c>
      <c r="P48" s="1">
        <f t="shared" si="16"/>
        <v>64</v>
      </c>
      <c r="Q48" s="1">
        <f t="shared" si="16"/>
        <v>62.577777777777776</v>
      </c>
      <c r="R48" s="1">
        <f t="shared" si="16"/>
        <v>59.733333333333334</v>
      </c>
      <c r="S48" s="1">
        <f t="shared" si="16"/>
        <v>53.191111111111113</v>
      </c>
      <c r="T48" s="1">
        <f t="shared" si="16"/>
        <v>43.235555555555557</v>
      </c>
      <c r="U48" s="1">
        <f t="shared" si="16"/>
        <v>28.444444444444443</v>
      </c>
      <c r="V48" s="1">
        <f t="shared" si="16"/>
        <v>28.444444444444443</v>
      </c>
      <c r="W48" s="1">
        <f t="shared" si="7"/>
        <v>28.444444444444443</v>
      </c>
      <c r="X48" s="1"/>
      <c r="Y48" s="7"/>
      <c r="Z48" s="1"/>
      <c r="AA48" s="1"/>
      <c r="AB48" s="1"/>
      <c r="AC48" s="1"/>
      <c r="AD48" s="1"/>
      <c r="AE48" s="1"/>
      <c r="AF48" s="1"/>
      <c r="AH48" s="1"/>
      <c r="AI48" s="1"/>
      <c r="AJ48" s="1"/>
      <c r="AK48" s="1"/>
      <c r="AL48" s="1"/>
      <c r="AM48" s="1"/>
      <c r="AN48" s="1"/>
      <c r="AO48" s="1"/>
      <c r="AP48" s="1"/>
    </row>
    <row r="49" spans="1:42" ht="0.95" customHeight="1">
      <c r="A49">
        <v>31</v>
      </c>
      <c r="B49" s="1">
        <f t="shared" si="0"/>
        <v>1860.0000000000002</v>
      </c>
      <c r="C49" s="4">
        <f t="shared" si="8"/>
        <v>0.51666666666666672</v>
      </c>
      <c r="D49" s="4">
        <f t="shared" si="3"/>
        <v>0.26694444444444448</v>
      </c>
      <c r="E49" s="4">
        <f t="shared" si="4"/>
        <v>0.13792129629629632</v>
      </c>
      <c r="F49" s="4"/>
      <c r="G49" s="6">
        <v>31</v>
      </c>
      <c r="H49" s="1">
        <f t="shared" si="5"/>
        <v>258.33333333333337</v>
      </c>
      <c r="I49" s="1">
        <f t="shared" si="1"/>
        <v>516.66666666666674</v>
      </c>
      <c r="J49" s="1">
        <f t="shared" si="1"/>
        <v>775.00000000000011</v>
      </c>
      <c r="K49" s="1">
        <f t="shared" si="1"/>
        <v>1033.3333333333335</v>
      </c>
      <c r="L49" s="1">
        <f t="shared" si="1"/>
        <v>1291.6666666666667</v>
      </c>
      <c r="M49" s="1">
        <f t="shared" si="1"/>
        <v>1550.0000000000002</v>
      </c>
      <c r="N49" s="1">
        <f t="shared" si="1"/>
        <v>1550.0000000000002</v>
      </c>
      <c r="O49" s="1">
        <f t="shared" si="1"/>
        <v>1550.0000000000002</v>
      </c>
      <c r="P49" s="1">
        <f t="shared" si="16"/>
        <v>60.062500000000007</v>
      </c>
      <c r="Q49" s="1">
        <f t="shared" si="16"/>
        <v>58.727777777777789</v>
      </c>
      <c r="R49" s="1">
        <f t="shared" si="16"/>
        <v>56.058333333333344</v>
      </c>
      <c r="S49" s="1">
        <f t="shared" si="16"/>
        <v>49.918611111111119</v>
      </c>
      <c r="T49" s="1">
        <f t="shared" si="16"/>
        <v>40.57555555555556</v>
      </c>
      <c r="U49" s="1">
        <f t="shared" si="16"/>
        <v>26.69444444444445</v>
      </c>
      <c r="V49" s="1">
        <f t="shared" si="16"/>
        <v>26.69444444444445</v>
      </c>
      <c r="W49" s="1">
        <f t="shared" si="7"/>
        <v>26.69444444444445</v>
      </c>
      <c r="X49" s="1"/>
      <c r="Y49" s="7"/>
      <c r="Z49" s="1"/>
      <c r="AA49" s="1"/>
      <c r="AB49" s="1"/>
      <c r="AC49" s="1"/>
      <c r="AD49" s="1"/>
      <c r="AE49" s="1"/>
      <c r="AF49" s="1"/>
      <c r="AH49" s="1"/>
      <c r="AI49" s="1"/>
      <c r="AJ49" s="1"/>
      <c r="AK49" s="1"/>
      <c r="AL49" s="1"/>
      <c r="AM49" s="1"/>
      <c r="AN49" s="1"/>
      <c r="AO49" s="1"/>
      <c r="AP49" s="1"/>
    </row>
    <row r="50" spans="1:42" ht="0.95" customHeight="1">
      <c r="A50">
        <v>30</v>
      </c>
      <c r="B50" s="1">
        <f t="shared" si="0"/>
        <v>1800</v>
      </c>
      <c r="C50" s="4">
        <f t="shared" si="8"/>
        <v>0.5</v>
      </c>
      <c r="D50" s="4">
        <f t="shared" si="3"/>
        <v>0.25</v>
      </c>
      <c r="E50" s="4">
        <f t="shared" si="4"/>
        <v>0.125</v>
      </c>
      <c r="F50" s="4"/>
      <c r="G50" s="6">
        <v>30</v>
      </c>
      <c r="H50" s="1">
        <f t="shared" si="5"/>
        <v>250</v>
      </c>
      <c r="I50" s="1">
        <f t="shared" si="1"/>
        <v>500</v>
      </c>
      <c r="J50" s="1">
        <f t="shared" si="1"/>
        <v>750</v>
      </c>
      <c r="K50" s="1">
        <f t="shared" si="1"/>
        <v>1000</v>
      </c>
      <c r="L50" s="1">
        <f t="shared" si="1"/>
        <v>1250</v>
      </c>
      <c r="M50" s="1">
        <f t="shared" si="1"/>
        <v>1500</v>
      </c>
      <c r="N50" s="1">
        <f t="shared" si="1"/>
        <v>1500</v>
      </c>
      <c r="O50" s="1">
        <f t="shared" si="1"/>
        <v>1500</v>
      </c>
      <c r="P50" s="1">
        <f t="shared" si="16"/>
        <v>56.25</v>
      </c>
      <c r="Q50" s="1">
        <f t="shared" si="16"/>
        <v>55</v>
      </c>
      <c r="R50" s="1">
        <f t="shared" si="16"/>
        <v>52.5</v>
      </c>
      <c r="S50" s="1">
        <f t="shared" si="16"/>
        <v>46.75</v>
      </c>
      <c r="T50" s="1">
        <f t="shared" si="16"/>
        <v>38</v>
      </c>
      <c r="U50" s="1">
        <f t="shared" si="16"/>
        <v>25</v>
      </c>
      <c r="V50" s="1">
        <f t="shared" si="16"/>
        <v>25</v>
      </c>
      <c r="W50" s="1">
        <f t="shared" si="7"/>
        <v>25</v>
      </c>
      <c r="X50" s="1"/>
      <c r="Y50" s="8" t="e">
        <f t="shared" ref="Y50:AF50" si="18">(H50*P50)/(3960*P68)</f>
        <v>#DIV/0!</v>
      </c>
      <c r="Z50" s="8">
        <f t="shared" si="18"/>
        <v>10.850694444444445</v>
      </c>
      <c r="AA50" s="8">
        <f t="shared" si="18"/>
        <v>13.257575757575758</v>
      </c>
      <c r="AB50" s="8">
        <f t="shared" si="18"/>
        <v>14.574759945130314</v>
      </c>
      <c r="AC50" s="8">
        <f t="shared" si="18"/>
        <v>14.993686868686869</v>
      </c>
      <c r="AD50" s="8">
        <f t="shared" si="18"/>
        <v>14.568764568764569</v>
      </c>
      <c r="AE50" s="8">
        <f t="shared" si="18"/>
        <v>14.568764568764569</v>
      </c>
      <c r="AF50" s="8">
        <f t="shared" si="18"/>
        <v>14.568764568764569</v>
      </c>
      <c r="AH50" s="1">
        <f>(P20*D50)/2.31</f>
        <v>24.350649350649348</v>
      </c>
      <c r="AI50" s="1">
        <f>(Q20*D50)/2.31</f>
        <v>23.80952380952381</v>
      </c>
      <c r="AJ50" s="1">
        <f>(R20*D50)/2.31</f>
        <v>22.727272727272727</v>
      </c>
      <c r="AK50" s="1">
        <f>(S20*D50)/2.31</f>
        <v>20.238095238095237</v>
      </c>
      <c r="AL50" s="1">
        <f>(T20*D50)/2.31</f>
        <v>16.450216450216448</v>
      </c>
      <c r="AM50" s="1">
        <f>(U20*D50)/2.31</f>
        <v>10.822510822510822</v>
      </c>
      <c r="AN50" s="1">
        <f>(V20*D50)/2.31</f>
        <v>10.822510822510822</v>
      </c>
      <c r="AO50" s="1">
        <f>(W20*D50)/2.31</f>
        <v>10.822510822510822</v>
      </c>
      <c r="AP50" s="1"/>
    </row>
    <row r="51" spans="1:42" ht="0.95" customHeight="1">
      <c r="G51" s="6"/>
      <c r="K51" s="1"/>
      <c r="L51" s="1"/>
      <c r="X51" s="1"/>
      <c r="Y51" s="6"/>
    </row>
    <row r="52" spans="1:42" ht="0.95" customHeight="1">
      <c r="G52" s="6"/>
      <c r="I52">
        <v>100</v>
      </c>
      <c r="J52">
        <v>77</v>
      </c>
      <c r="K52" s="1">
        <v>58</v>
      </c>
      <c r="L52" s="1"/>
      <c r="X52" s="1"/>
      <c r="Y52" s="6"/>
    </row>
    <row r="53" spans="1:42" ht="0.95" customHeight="1">
      <c r="G53" s="6"/>
      <c r="K53" s="1"/>
      <c r="L53" s="1"/>
      <c r="X53" s="1"/>
      <c r="Y53" s="6"/>
    </row>
    <row r="54" spans="1:42" ht="0.95" customHeight="1">
      <c r="G54" s="6"/>
      <c r="K54" s="1"/>
      <c r="L54" s="1"/>
      <c r="P54" s="1">
        <f>P20/2.31</f>
        <v>97.402597402597394</v>
      </c>
      <c r="Q54" s="1">
        <f t="shared" ref="Q54:W54" si="19">Q20/2.31</f>
        <v>95.238095238095241</v>
      </c>
      <c r="R54" s="1">
        <f t="shared" si="19"/>
        <v>90.909090909090907</v>
      </c>
      <c r="S54" s="1">
        <f t="shared" si="19"/>
        <v>80.952380952380949</v>
      </c>
      <c r="T54" s="1">
        <f t="shared" si="19"/>
        <v>65.800865800865793</v>
      </c>
      <c r="U54" s="1">
        <f t="shared" si="19"/>
        <v>43.290043290043286</v>
      </c>
      <c r="V54" s="1">
        <f t="shared" si="19"/>
        <v>43.290043290043286</v>
      </c>
      <c r="W54" s="1">
        <f t="shared" si="19"/>
        <v>43.290043290043286</v>
      </c>
      <c r="X54" s="1"/>
      <c r="Y54" s="6"/>
    </row>
    <row r="55" spans="1:42" ht="0.95" customHeight="1">
      <c r="G55" s="6"/>
      <c r="K55" s="1"/>
      <c r="L55" s="1"/>
      <c r="P55" s="1">
        <f>P25/2.31</f>
        <v>81.845238095238088</v>
      </c>
      <c r="Q55" s="1">
        <f t="shared" ref="Q55:W55" si="20">Q25/2.31</f>
        <v>80.026455026455011</v>
      </c>
      <c r="R55" s="1">
        <f t="shared" si="20"/>
        <v>76.388888888888886</v>
      </c>
      <c r="S55" s="1">
        <f t="shared" si="20"/>
        <v>68.022486772486758</v>
      </c>
      <c r="T55" s="1">
        <f t="shared" si="20"/>
        <v>55.291005291005277</v>
      </c>
      <c r="U55" s="1">
        <f t="shared" si="20"/>
        <v>36.375661375661373</v>
      </c>
      <c r="V55" s="1">
        <f t="shared" si="20"/>
        <v>36.375661375661373</v>
      </c>
      <c r="W55" s="1">
        <f t="shared" si="20"/>
        <v>36.375661375661373</v>
      </c>
      <c r="X55" s="1"/>
      <c r="Y55" s="6"/>
    </row>
    <row r="56" spans="1:42" ht="0.95" customHeight="1">
      <c r="G56" s="6"/>
      <c r="K56" s="1"/>
      <c r="L56" s="1"/>
      <c r="P56" s="1">
        <f>P30/2.31</f>
        <v>67.640692640692649</v>
      </c>
      <c r="Q56" s="1">
        <f t="shared" ref="Q56:W56" si="21">Q30/2.31</f>
        <v>66.137566137566139</v>
      </c>
      <c r="R56" s="1">
        <f t="shared" si="21"/>
        <v>63.131313131313135</v>
      </c>
      <c r="S56" s="1">
        <f t="shared" si="21"/>
        <v>56.216931216931215</v>
      </c>
      <c r="T56" s="1">
        <f t="shared" si="21"/>
        <v>45.6950456950457</v>
      </c>
      <c r="U56" s="1">
        <f t="shared" si="21"/>
        <v>30.062530062530069</v>
      </c>
      <c r="V56" s="1">
        <f t="shared" si="21"/>
        <v>30.062530062530069</v>
      </c>
      <c r="W56" s="1">
        <f t="shared" si="21"/>
        <v>30.062530062530069</v>
      </c>
      <c r="X56" s="1"/>
      <c r="Y56" s="1" t="s">
        <v>76</v>
      </c>
      <c r="Z56" s="1"/>
      <c r="AA56" s="1"/>
      <c r="AB56" s="1"/>
      <c r="AC56" s="1"/>
      <c r="AD56" s="1"/>
      <c r="AE56" s="1"/>
      <c r="AF56" s="1"/>
    </row>
    <row r="57" spans="1:42" ht="0.95" customHeight="1">
      <c r="G57" s="6"/>
      <c r="K57" s="1"/>
      <c r="L57" s="1"/>
      <c r="P57" s="1">
        <f>P35/2.31</f>
        <v>54.788961038961041</v>
      </c>
      <c r="Q57" s="1">
        <f t="shared" ref="Q57:W57" si="22">Q35/2.31</f>
        <v>53.571428571428569</v>
      </c>
      <c r="R57" s="1">
        <f t="shared" si="22"/>
        <v>51.136363636363633</v>
      </c>
      <c r="S57" s="1">
        <f t="shared" si="22"/>
        <v>45.535714285714285</v>
      </c>
      <c r="T57" s="1">
        <f t="shared" si="22"/>
        <v>37.012987012987011</v>
      </c>
      <c r="U57" s="1">
        <f t="shared" si="22"/>
        <v>24.350649350649348</v>
      </c>
      <c r="V57" s="1">
        <f t="shared" si="22"/>
        <v>24.350649350649348</v>
      </c>
      <c r="W57" s="1">
        <f t="shared" si="22"/>
        <v>24.350649350649348</v>
      </c>
      <c r="X57" s="1"/>
      <c r="Y57" s="6" t="s">
        <v>68</v>
      </c>
      <c r="Z57" s="6" t="s">
        <v>69</v>
      </c>
      <c r="AA57" s="6" t="s">
        <v>70</v>
      </c>
      <c r="AB57" s="6" t="s">
        <v>71</v>
      </c>
      <c r="AC57" s="6" t="s">
        <v>72</v>
      </c>
      <c r="AD57" s="6" t="s">
        <v>73</v>
      </c>
      <c r="AE57" s="6" t="s">
        <v>74</v>
      </c>
      <c r="AF57" s="6" t="s">
        <v>75</v>
      </c>
    </row>
    <row r="58" spans="1:42" ht="0.95" customHeight="1">
      <c r="G58" s="6"/>
      <c r="K58" s="1"/>
      <c r="L58" s="1"/>
      <c r="P58" s="1">
        <f>P40/2.31</f>
        <v>43.290043290043286</v>
      </c>
      <c r="Q58" s="1">
        <f t="shared" ref="Q58:W58" si="23">Q40/2.31</f>
        <v>42.328042328042322</v>
      </c>
      <c r="R58" s="1">
        <f t="shared" si="23"/>
        <v>40.404040404040401</v>
      </c>
      <c r="S58" s="1">
        <f t="shared" si="23"/>
        <v>35.978835978835974</v>
      </c>
      <c r="T58" s="1">
        <f t="shared" si="23"/>
        <v>29.244829244829244</v>
      </c>
      <c r="U58" s="1">
        <f t="shared" si="23"/>
        <v>19.24001924001924</v>
      </c>
      <c r="V58" s="1">
        <f t="shared" si="23"/>
        <v>19.24001924001924</v>
      </c>
      <c r="W58" s="1">
        <f t="shared" si="23"/>
        <v>19.24001924001924</v>
      </c>
      <c r="X58" s="1"/>
      <c r="Y58" s="1">
        <f t="shared" ref="Y58:AF58" si="24">P62/2.31</f>
        <v>54.112554112554115</v>
      </c>
      <c r="Z58" s="1">
        <f t="shared" si="24"/>
        <v>54.112554112554115</v>
      </c>
      <c r="AA58" s="1">
        <f t="shared" si="24"/>
        <v>54.112554112554115</v>
      </c>
      <c r="AB58" s="1">
        <f t="shared" si="24"/>
        <v>54.112554112554115</v>
      </c>
      <c r="AC58" s="1">
        <f t="shared" si="24"/>
        <v>54.112554112554115</v>
      </c>
      <c r="AD58" s="1">
        <f t="shared" si="24"/>
        <v>54.112554112554115</v>
      </c>
      <c r="AE58" s="1">
        <f t="shared" si="24"/>
        <v>54.112554112554115</v>
      </c>
      <c r="AF58" s="1">
        <f t="shared" si="24"/>
        <v>54.112554112554115</v>
      </c>
    </row>
    <row r="59" spans="1:42" ht="0.95" customHeight="1">
      <c r="G59" s="6"/>
      <c r="K59" s="1"/>
      <c r="L59" s="1"/>
      <c r="P59" s="1">
        <f>P45/2.31</f>
        <v>33.143939393939398</v>
      </c>
      <c r="Q59" s="1">
        <f t="shared" ref="Q59:W59" si="25">Q45/2.31</f>
        <v>32.407407407407412</v>
      </c>
      <c r="R59" s="1">
        <f t="shared" si="25"/>
        <v>30.934343434343436</v>
      </c>
      <c r="S59" s="1">
        <f t="shared" si="25"/>
        <v>27.546296296296301</v>
      </c>
      <c r="T59" s="1">
        <f t="shared" si="25"/>
        <v>22.390572390572395</v>
      </c>
      <c r="U59" s="1">
        <f t="shared" si="25"/>
        <v>14.730639730639734</v>
      </c>
      <c r="V59" s="1">
        <f t="shared" si="25"/>
        <v>14.730639730639734</v>
      </c>
      <c r="W59" s="1">
        <f t="shared" si="25"/>
        <v>14.730639730639734</v>
      </c>
      <c r="X59" s="1"/>
      <c r="Y59" s="6"/>
    </row>
    <row r="60" spans="1:42" ht="0.95" customHeight="1">
      <c r="G60" s="6"/>
      <c r="K60" s="1"/>
      <c r="L60" s="1"/>
      <c r="P60" s="1">
        <f>P50/2.31</f>
        <v>24.350649350649348</v>
      </c>
      <c r="Q60" s="1">
        <f t="shared" ref="Q60:W60" si="26">Q50/2.31</f>
        <v>23.80952380952381</v>
      </c>
      <c r="R60" s="1">
        <f t="shared" si="26"/>
        <v>22.727272727272727</v>
      </c>
      <c r="S60" s="1">
        <f t="shared" si="26"/>
        <v>20.238095238095237</v>
      </c>
      <c r="T60" s="1">
        <f t="shared" si="26"/>
        <v>16.450216450216448</v>
      </c>
      <c r="U60" s="1">
        <f t="shared" si="26"/>
        <v>10.822510822510822</v>
      </c>
      <c r="V60" s="1">
        <f t="shared" si="26"/>
        <v>10.822510822510822</v>
      </c>
      <c r="W60" s="1">
        <f t="shared" si="26"/>
        <v>10.822510822510822</v>
      </c>
      <c r="X60" s="1"/>
    </row>
    <row r="61" spans="1:42" ht="12.75" customHeight="1">
      <c r="H61" s="2" t="s">
        <v>65</v>
      </c>
      <c r="P61" s="6" t="s">
        <v>24</v>
      </c>
      <c r="Q61" s="6" t="s">
        <v>25</v>
      </c>
      <c r="R61" s="6" t="s">
        <v>26</v>
      </c>
      <c r="S61" s="6" t="s">
        <v>27</v>
      </c>
      <c r="T61" s="6" t="s">
        <v>28</v>
      </c>
      <c r="U61" s="6" t="s">
        <v>29</v>
      </c>
      <c r="V61" s="6" t="s">
        <v>30</v>
      </c>
      <c r="W61" s="6" t="s">
        <v>31</v>
      </c>
      <c r="X61" s="1"/>
    </row>
    <row r="62" spans="1:42">
      <c r="H62" t="s">
        <v>64</v>
      </c>
      <c r="P62" s="15">
        <v>125</v>
      </c>
      <c r="Q62" s="15">
        <v>125</v>
      </c>
      <c r="R62" s="15">
        <v>125</v>
      </c>
      <c r="S62" s="15">
        <v>125</v>
      </c>
      <c r="T62" s="15">
        <v>125</v>
      </c>
      <c r="U62" s="15">
        <v>125</v>
      </c>
      <c r="V62" s="15">
        <v>125</v>
      </c>
      <c r="W62" s="15">
        <v>125</v>
      </c>
    </row>
    <row r="63" spans="1:42" ht="0.95" customHeight="1">
      <c r="B63" s="11" t="s">
        <v>17</v>
      </c>
      <c r="L63" s="1"/>
      <c r="P63" s="1">
        <f>P62/2.31</f>
        <v>54.112554112554115</v>
      </c>
      <c r="Q63" s="1">
        <f t="shared" ref="Q63:W63" si="27">Q62/2.31</f>
        <v>54.112554112554115</v>
      </c>
      <c r="R63" s="1">
        <f t="shared" si="27"/>
        <v>54.112554112554115</v>
      </c>
      <c r="S63" s="1">
        <f t="shared" si="27"/>
        <v>54.112554112554115</v>
      </c>
      <c r="T63" s="1">
        <f t="shared" si="27"/>
        <v>54.112554112554115</v>
      </c>
      <c r="U63" s="1">
        <f t="shared" si="27"/>
        <v>54.112554112554115</v>
      </c>
      <c r="V63" s="1">
        <f t="shared" si="27"/>
        <v>54.112554112554115</v>
      </c>
      <c r="W63" s="1">
        <f t="shared" si="27"/>
        <v>54.112554112554115</v>
      </c>
    </row>
    <row r="64" spans="1:42">
      <c r="B64" s="11"/>
      <c r="H64" t="s">
        <v>63</v>
      </c>
      <c r="P64" s="1"/>
      <c r="Q64" s="1"/>
      <c r="R64" s="1"/>
      <c r="S64" s="1"/>
      <c r="T64" s="1"/>
      <c r="U64" s="1"/>
      <c r="V64" s="1"/>
      <c r="W64" s="1"/>
    </row>
    <row r="65" spans="2:23">
      <c r="B65" s="11"/>
      <c r="P65" s="1"/>
      <c r="Q65" s="1"/>
      <c r="R65" s="1"/>
      <c r="S65" s="1"/>
      <c r="T65" s="1"/>
      <c r="U65" s="1"/>
      <c r="V65" s="1"/>
      <c r="W65" s="1"/>
    </row>
    <row r="66" spans="2:23">
      <c r="B66" s="11"/>
      <c r="P66" s="1"/>
      <c r="Q66" s="1"/>
      <c r="R66" s="1"/>
      <c r="S66" s="1"/>
      <c r="T66" s="1"/>
      <c r="U66" s="1"/>
      <c r="V66" s="1"/>
      <c r="W66" s="1"/>
    </row>
    <row r="67" spans="2:23">
      <c r="B67" s="11"/>
      <c r="H67" s="2" t="s">
        <v>60</v>
      </c>
      <c r="L67" s="1"/>
      <c r="P67" s="7" t="s">
        <v>32</v>
      </c>
      <c r="Q67" s="7" t="s">
        <v>33</v>
      </c>
      <c r="R67" s="7" t="s">
        <v>34</v>
      </c>
      <c r="S67" s="7" t="s">
        <v>35</v>
      </c>
      <c r="T67" s="7" t="s">
        <v>36</v>
      </c>
      <c r="U67" s="7" t="s">
        <v>37</v>
      </c>
      <c r="V67" s="7" t="s">
        <v>38</v>
      </c>
      <c r="W67" s="7" t="s">
        <v>39</v>
      </c>
    </row>
    <row r="68" spans="2:23">
      <c r="B68" s="11"/>
      <c r="H68" s="22" t="s">
        <v>61</v>
      </c>
      <c r="P68" s="21"/>
      <c r="Q68" s="21">
        <v>0.64</v>
      </c>
      <c r="R68" s="21">
        <v>0.75</v>
      </c>
      <c r="S68" s="21">
        <v>0.81</v>
      </c>
      <c r="T68" s="21">
        <v>0.8</v>
      </c>
      <c r="U68" s="21">
        <v>0.65</v>
      </c>
      <c r="V68" s="21">
        <v>0.65</v>
      </c>
      <c r="W68" s="21">
        <v>0.65</v>
      </c>
    </row>
    <row r="69" spans="2:23">
      <c r="B69" s="11"/>
      <c r="H69" t="s">
        <v>57</v>
      </c>
      <c r="P69" s="20"/>
      <c r="Q69" s="20"/>
      <c r="R69" s="20"/>
      <c r="S69" s="20"/>
      <c r="T69" s="20"/>
      <c r="U69" s="20"/>
      <c r="V69" s="20"/>
      <c r="W69" s="20"/>
    </row>
    <row r="70" spans="2:23">
      <c r="B70" s="11"/>
      <c r="P70" s="20"/>
      <c r="Q70" s="20"/>
      <c r="R70" s="20"/>
      <c r="S70" s="20"/>
      <c r="T70" s="20"/>
      <c r="U70" s="20"/>
      <c r="V70" s="20"/>
      <c r="W70" s="20"/>
    </row>
    <row r="71" spans="2:23">
      <c r="B71" s="11"/>
      <c r="H71" s="16" t="s">
        <v>77</v>
      </c>
      <c r="L71" s="1"/>
    </row>
    <row r="72" spans="2:23">
      <c r="B72" s="11"/>
      <c r="L72" s="1"/>
    </row>
    <row r="73" spans="2:23">
      <c r="B73" s="11"/>
      <c r="L73" s="1"/>
    </row>
    <row r="74" spans="2:23">
      <c r="B74" s="11"/>
      <c r="L74" s="1"/>
    </row>
    <row r="75" spans="2:23">
      <c r="B75" s="11"/>
      <c r="L75" s="1"/>
    </row>
    <row r="76" spans="2:23">
      <c r="B76" s="11"/>
      <c r="L76" s="1"/>
    </row>
    <row r="77" spans="2:23">
      <c r="I77" s="2"/>
      <c r="L77" s="1"/>
    </row>
    <row r="78" spans="2:23">
      <c r="B78" s="2" t="s">
        <v>5</v>
      </c>
      <c r="I78" s="2" t="s">
        <v>108</v>
      </c>
    </row>
    <row r="79" spans="2:23">
      <c r="B79" s="2"/>
      <c r="I79" s="2"/>
    </row>
    <row r="80" spans="2:23">
      <c r="I80" t="s">
        <v>109</v>
      </c>
    </row>
    <row r="81" spans="2:9">
      <c r="I81" t="s">
        <v>42</v>
      </c>
    </row>
    <row r="82" spans="2:9">
      <c r="I82" s="10" t="s">
        <v>43</v>
      </c>
    </row>
    <row r="83" spans="2:9">
      <c r="I83" s="10" t="s">
        <v>78</v>
      </c>
    </row>
    <row r="84" spans="2:9">
      <c r="I84" s="10" t="s">
        <v>79</v>
      </c>
    </row>
    <row r="85" spans="2:9">
      <c r="I85" s="10"/>
    </row>
    <row r="86" spans="2:9">
      <c r="I86" s="10" t="s">
        <v>44</v>
      </c>
    </row>
    <row r="87" spans="2:9">
      <c r="I87" s="10" t="s">
        <v>45</v>
      </c>
    </row>
    <row r="88" spans="2:9">
      <c r="I88" s="10" t="s">
        <v>46</v>
      </c>
    </row>
    <row r="89" spans="2:9">
      <c r="I89" s="10"/>
    </row>
    <row r="90" spans="2:9">
      <c r="I90" s="2" t="s">
        <v>47</v>
      </c>
    </row>
    <row r="91" spans="2:9">
      <c r="I91" s="2"/>
    </row>
    <row r="92" spans="2:9">
      <c r="I92" s="10" t="s">
        <v>48</v>
      </c>
    </row>
    <row r="93" spans="2:9">
      <c r="I93" s="10"/>
    </row>
    <row r="94" spans="2:9">
      <c r="I94" s="2" t="s">
        <v>49</v>
      </c>
    </row>
    <row r="95" spans="2:9">
      <c r="I95" s="10"/>
    </row>
    <row r="96" spans="2:9">
      <c r="B96" t="s">
        <v>18</v>
      </c>
      <c r="I96" t="s">
        <v>50</v>
      </c>
    </row>
    <row r="97" spans="2:9">
      <c r="B97" t="s">
        <v>20</v>
      </c>
      <c r="I97" t="s">
        <v>52</v>
      </c>
    </row>
    <row r="98" spans="2:9">
      <c r="B98" t="s">
        <v>21</v>
      </c>
      <c r="I98" t="s">
        <v>51</v>
      </c>
    </row>
    <row r="99" spans="2:9">
      <c r="B99" t="s">
        <v>22</v>
      </c>
      <c r="I99" t="s">
        <v>53</v>
      </c>
    </row>
    <row r="100" spans="2:9">
      <c r="B100" t="s">
        <v>23</v>
      </c>
      <c r="I100" t="s">
        <v>86</v>
      </c>
    </row>
    <row r="101" spans="2:9">
      <c r="I101" t="s">
        <v>85</v>
      </c>
    </row>
    <row r="102" spans="2:9">
      <c r="I102" t="s">
        <v>89</v>
      </c>
    </row>
    <row r="104" spans="2:9">
      <c r="I104" s="2" t="s">
        <v>54</v>
      </c>
    </row>
    <row r="106" spans="2:9">
      <c r="I106" t="s">
        <v>80</v>
      </c>
    </row>
    <row r="107" spans="2:9">
      <c r="I107" t="s">
        <v>87</v>
      </c>
    </row>
    <row r="108" spans="2:9">
      <c r="I108" t="s">
        <v>81</v>
      </c>
    </row>
    <row r="110" spans="2:9">
      <c r="I110" s="2" t="s">
        <v>55</v>
      </c>
    </row>
    <row r="112" spans="2:9">
      <c r="I112" t="s">
        <v>82</v>
      </c>
    </row>
    <row r="113" spans="9:9">
      <c r="I113" t="s">
        <v>83</v>
      </c>
    </row>
    <row r="114" spans="9:9">
      <c r="I114" t="s">
        <v>90</v>
      </c>
    </row>
    <row r="116" spans="9:9">
      <c r="I116" s="16" t="s">
        <v>84</v>
      </c>
    </row>
    <row r="119" spans="9:9">
      <c r="I119" s="2" t="s">
        <v>56</v>
      </c>
    </row>
    <row r="120" spans="9:9">
      <c r="I120" s="2"/>
    </row>
    <row r="121" spans="9:9">
      <c r="I121" s="10" t="s">
        <v>92</v>
      </c>
    </row>
    <row r="122" spans="9:9" s="10" customFormat="1">
      <c r="I122" s="10" t="s">
        <v>94</v>
      </c>
    </row>
    <row r="123" spans="9:9" s="10" customFormat="1">
      <c r="I123" s="10" t="s">
        <v>95</v>
      </c>
    </row>
    <row r="124" spans="9:9" s="10" customFormat="1"/>
    <row r="125" spans="9:9" s="10" customFormat="1">
      <c r="I125" s="10" t="s">
        <v>93</v>
      </c>
    </row>
    <row r="126" spans="9:9" s="10" customFormat="1">
      <c r="I126" s="10" t="s">
        <v>96</v>
      </c>
    </row>
    <row r="127" spans="9:9" s="10" customFormat="1">
      <c r="I127" s="10" t="s">
        <v>98</v>
      </c>
    </row>
    <row r="128" spans="9:9" s="10" customFormat="1">
      <c r="I128" s="10" t="s">
        <v>97</v>
      </c>
    </row>
    <row r="129" spans="9:15" s="10" customFormat="1"/>
    <row r="130" spans="9:15" s="10" customFormat="1">
      <c r="I130" s="10" t="s">
        <v>99</v>
      </c>
    </row>
    <row r="131" spans="9:15" s="10" customFormat="1">
      <c r="I131" s="10" t="s">
        <v>100</v>
      </c>
    </row>
    <row r="132" spans="9:15" s="10" customFormat="1">
      <c r="I132" s="10" t="s">
        <v>101</v>
      </c>
    </row>
    <row r="133" spans="9:15" s="10" customFormat="1"/>
    <row r="134" spans="9:15" s="10" customFormat="1">
      <c r="I134" s="10" t="s">
        <v>102</v>
      </c>
    </row>
    <row r="135" spans="9:15" s="10" customFormat="1">
      <c r="I135" s="10" t="s">
        <v>103</v>
      </c>
    </row>
    <row r="136" spans="9:15" s="10" customFormat="1">
      <c r="I136" s="10" t="s">
        <v>104</v>
      </c>
    </row>
    <row r="137" spans="9:15" s="10" customFormat="1"/>
    <row r="138" spans="9:15">
      <c r="I138" s="13" t="s">
        <v>105</v>
      </c>
      <c r="O138" s="13"/>
    </row>
  </sheetData>
  <phoneticPr fontId="0" type="noConversion"/>
  <hyperlinks>
    <hyperlink ref="I138" r:id="rId1"/>
  </hyperlinks>
  <pageMargins left="0.75" right="0.75" top="1" bottom="1" header="0.5" footer="0.5"/>
  <pageSetup orientation="portrait" horizontalDpi="4294967293" verticalDpi="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CPSA</vt:lpstr>
      <vt:lpstr>VFD Control in Feet</vt:lpstr>
      <vt:lpstr>VFD Control in PSI</vt:lpstr>
      <vt:lpstr>CPSA!Print_Area</vt:lpstr>
    </vt:vector>
  </TitlesOfParts>
  <Company>Sta-Rite Industries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JEvans</dc:creator>
  <cp:lastModifiedBy>Joe Evans</cp:lastModifiedBy>
  <cp:lastPrinted>2002-06-22T20:45:45Z</cp:lastPrinted>
  <dcterms:created xsi:type="dcterms:W3CDTF">2002-06-11T22:04:06Z</dcterms:created>
  <dcterms:modified xsi:type="dcterms:W3CDTF">2012-04-09T00:26:26Z</dcterms:modified>
</cp:coreProperties>
</file>