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255" windowWidth="13095" windowHeight="8310" tabRatio="852"/>
  </bookViews>
  <sheets>
    <sheet name="VFPPA Data Input" sheetId="1" r:id="rId1"/>
    <sheet name="One Pump" sheetId="18" r:id="rId2"/>
    <sheet name="Two Pumps" sheetId="19" r:id="rId3"/>
    <sheet name="45-60 Hz Curves" sheetId="6" r:id="rId4"/>
    <sheet name="55 &amp; 60 Hz Curves" sheetId="12" r:id="rId5"/>
    <sheet name="50 &amp; 55 Hz Curves" sheetId="14" r:id="rId6"/>
    <sheet name="45 &amp; 50 Hz Curves" sheetId="16" r:id="rId7"/>
  </sheets>
  <definedNames>
    <definedName name="_xlnm.Print_Area" localSheetId="0">'VFPPA Data Input'!$J$36:$Y$100</definedName>
  </definedNames>
  <calcPr calcId="125725"/>
</workbook>
</file>

<file path=xl/calcChain.xml><?xml version="1.0" encoding="utf-8"?>
<calcChain xmlns="http://schemas.openxmlformats.org/spreadsheetml/2006/main">
  <c r="C20" i="1"/>
  <c r="B101"/>
  <c r="C101"/>
  <c r="D101" s="1"/>
  <c r="E101" s="1"/>
  <c r="B102"/>
  <c r="C102"/>
  <c r="D102" s="1"/>
  <c r="E102" s="1"/>
  <c r="B103"/>
  <c r="C103"/>
  <c r="D103" s="1"/>
  <c r="E103" s="1"/>
  <c r="B104"/>
  <c r="C104"/>
  <c r="D104" s="1"/>
  <c r="E104" s="1"/>
  <c r="B105"/>
  <c r="C105"/>
  <c r="D105" s="1"/>
  <c r="E105" s="1"/>
  <c r="B106"/>
  <c r="C106"/>
  <c r="D106" s="1"/>
  <c r="E106" s="1"/>
  <c r="B107"/>
  <c r="C107"/>
  <c r="D107" s="1"/>
  <c r="E107" s="1"/>
  <c r="B108"/>
  <c r="C108"/>
  <c r="D108" s="1"/>
  <c r="E108" s="1"/>
  <c r="B109"/>
  <c r="C109"/>
  <c r="D109" s="1"/>
  <c r="E109" s="1"/>
  <c r="B110"/>
  <c r="C110"/>
  <c r="D110" s="1"/>
  <c r="E110" s="1"/>
  <c r="B111"/>
  <c r="C111"/>
  <c r="D111" s="1"/>
  <c r="E111" s="1"/>
  <c r="B112"/>
  <c r="C112"/>
  <c r="D112" s="1"/>
  <c r="E112" s="1"/>
  <c r="B113"/>
  <c r="C113"/>
  <c r="D113" s="1"/>
  <c r="E113" s="1"/>
  <c r="B114"/>
  <c r="C114"/>
  <c r="D114" s="1"/>
  <c r="E114" s="1"/>
  <c r="B115"/>
  <c r="C115"/>
  <c r="D115" s="1"/>
  <c r="E115" s="1"/>
  <c r="B116"/>
  <c r="C116"/>
  <c r="D116" s="1"/>
  <c r="E116" s="1"/>
  <c r="B117"/>
  <c r="C117"/>
  <c r="D117" s="1"/>
  <c r="E117" s="1"/>
  <c r="B118"/>
  <c r="C118"/>
  <c r="D118" s="1"/>
  <c r="E118" s="1"/>
  <c r="B119"/>
  <c r="C119"/>
  <c r="D119" s="1"/>
  <c r="E119" s="1"/>
  <c r="B120"/>
  <c r="C120"/>
  <c r="D120" s="1"/>
  <c r="E120" s="1"/>
  <c r="B121"/>
  <c r="C121"/>
  <c r="D121" s="1"/>
  <c r="E121" s="1"/>
  <c r="B122"/>
  <c r="C122"/>
  <c r="D122" s="1"/>
  <c r="E122" s="1"/>
  <c r="B123"/>
  <c r="C123"/>
  <c r="D123" s="1"/>
  <c r="E123" s="1"/>
  <c r="B124"/>
  <c r="C124"/>
  <c r="D124" s="1"/>
  <c r="E124" s="1"/>
  <c r="B125"/>
  <c r="C125"/>
  <c r="D125" s="1"/>
  <c r="E125" s="1"/>
  <c r="B126"/>
  <c r="C126"/>
  <c r="D126" s="1"/>
  <c r="E126" s="1"/>
  <c r="B127"/>
  <c r="C127"/>
  <c r="D127" s="1"/>
  <c r="E127" s="1"/>
  <c r="B128"/>
  <c r="C128"/>
  <c r="D128" s="1"/>
  <c r="E128" s="1"/>
  <c r="B129"/>
  <c r="C129"/>
  <c r="D129" s="1"/>
  <c r="E129" s="1"/>
  <c r="B130"/>
  <c r="C130"/>
  <c r="D130" s="1"/>
  <c r="E130" s="1"/>
  <c r="AE10"/>
  <c r="AE11" s="1"/>
  <c r="BI20"/>
  <c r="BH20"/>
  <c r="BG20"/>
  <c r="BF20"/>
  <c r="BE20"/>
  <c r="BD20"/>
  <c r="BC20"/>
  <c r="BB20"/>
  <c r="M120"/>
  <c r="AZ20"/>
  <c r="AY20"/>
  <c r="AX20"/>
  <c r="AW20"/>
  <c r="AV20"/>
  <c r="AU20"/>
  <c r="AT20"/>
  <c r="AS20"/>
  <c r="AG138"/>
  <c r="AF138"/>
  <c r="AE138"/>
  <c r="AD138"/>
  <c r="AC138"/>
  <c r="AB138"/>
  <c r="AA138"/>
  <c r="Z138"/>
  <c r="X134"/>
  <c r="W134"/>
  <c r="V134"/>
  <c r="U134"/>
  <c r="T134"/>
  <c r="S134"/>
  <c r="R134"/>
  <c r="Q134"/>
  <c r="O102"/>
  <c r="P126"/>
  <c r="N124"/>
  <c r="AE23" l="1"/>
  <c r="AE24" s="1"/>
  <c r="L116"/>
  <c r="O106"/>
  <c r="K119"/>
  <c r="M114"/>
  <c r="O103"/>
  <c r="AY104" s="1"/>
  <c r="O101"/>
  <c r="O128"/>
  <c r="P114"/>
  <c r="L121"/>
  <c r="N113"/>
  <c r="K110"/>
  <c r="AU102" s="1"/>
  <c r="K109"/>
  <c r="K129"/>
  <c r="J124"/>
  <c r="P122"/>
  <c r="P104"/>
  <c r="N112"/>
  <c r="K104"/>
  <c r="K114"/>
  <c r="K124"/>
  <c r="M107"/>
  <c r="M129"/>
  <c r="J107"/>
  <c r="O126"/>
  <c r="L118"/>
  <c r="L123"/>
  <c r="J128"/>
  <c r="J113"/>
  <c r="N106"/>
  <c r="P108"/>
  <c r="O105"/>
  <c r="AY101" s="1"/>
  <c r="N115"/>
  <c r="AX103" s="1"/>
  <c r="J125"/>
  <c r="AT105" s="1"/>
  <c r="P124"/>
  <c r="N122"/>
  <c r="K107"/>
  <c r="K112"/>
  <c r="K117"/>
  <c r="K122"/>
  <c r="K127"/>
  <c r="L107"/>
  <c r="L117"/>
  <c r="L119"/>
  <c r="L122"/>
  <c r="M104"/>
  <c r="M109"/>
  <c r="M124"/>
  <c r="O117"/>
  <c r="N125"/>
  <c r="AX105" s="1"/>
  <c r="L111"/>
  <c r="L128"/>
  <c r="J108"/>
  <c r="J106"/>
  <c r="N108"/>
  <c r="N128"/>
  <c r="O123"/>
  <c r="P121"/>
  <c r="K105"/>
  <c r="AU101" s="1"/>
  <c r="L125"/>
  <c r="AV105" s="1"/>
  <c r="P125"/>
  <c r="AZ105" s="1"/>
  <c r="L124"/>
  <c r="M119"/>
  <c r="M127"/>
  <c r="J119"/>
  <c r="N117"/>
  <c r="O109"/>
  <c r="P129"/>
  <c r="AE12"/>
  <c r="AE13" s="1"/>
  <c r="AE14" s="1"/>
  <c r="AE26" s="1"/>
  <c r="AE27" s="1"/>
  <c r="X128"/>
  <c r="I128"/>
  <c r="W128"/>
  <c r="X125"/>
  <c r="BI105" s="1"/>
  <c r="R125"/>
  <c r="R139" s="1"/>
  <c r="V125"/>
  <c r="V139" s="1"/>
  <c r="K126"/>
  <c r="K128"/>
  <c r="L126"/>
  <c r="L129"/>
  <c r="M112"/>
  <c r="M117"/>
  <c r="M122"/>
  <c r="M126"/>
  <c r="M128"/>
  <c r="J129"/>
  <c r="J126"/>
  <c r="J122"/>
  <c r="J117"/>
  <c r="N107"/>
  <c r="N119"/>
  <c r="N129"/>
  <c r="O112"/>
  <c r="O119"/>
  <c r="O129"/>
  <c r="P128"/>
  <c r="N110"/>
  <c r="AX102" s="1"/>
  <c r="K120"/>
  <c r="N120"/>
  <c r="K125"/>
  <c r="AU105" s="1"/>
  <c r="M125"/>
  <c r="AW105" s="1"/>
  <c r="O125"/>
  <c r="AY105" s="1"/>
  <c r="T125"/>
  <c r="BE105" s="1"/>
  <c r="O116"/>
  <c r="U128"/>
  <c r="R128"/>
  <c r="I129"/>
  <c r="K113"/>
  <c r="L106"/>
  <c r="L108"/>
  <c r="L113"/>
  <c r="M113"/>
  <c r="J123"/>
  <c r="J121"/>
  <c r="J118"/>
  <c r="J116"/>
  <c r="J111"/>
  <c r="T129"/>
  <c r="N111"/>
  <c r="N123"/>
  <c r="P111"/>
  <c r="W102"/>
  <c r="M105"/>
  <c r="AW101" s="1"/>
  <c r="J115"/>
  <c r="AT103" s="1"/>
  <c r="O130"/>
  <c r="AY106" s="1"/>
  <c r="V114"/>
  <c r="W114"/>
  <c r="R114"/>
  <c r="I114"/>
  <c r="X114"/>
  <c r="U114"/>
  <c r="Q114"/>
  <c r="T114"/>
  <c r="S114"/>
  <c r="W111"/>
  <c r="Q111"/>
  <c r="T111"/>
  <c r="S111"/>
  <c r="I111"/>
  <c r="R111"/>
  <c r="U111"/>
  <c r="X111"/>
  <c r="Q108"/>
  <c r="T108"/>
  <c r="V108"/>
  <c r="S108"/>
  <c r="W108"/>
  <c r="R108"/>
  <c r="X108"/>
  <c r="U108"/>
  <c r="I108"/>
  <c r="X105"/>
  <c r="X135" s="1"/>
  <c r="I105"/>
  <c r="AS101" s="1"/>
  <c r="S105"/>
  <c r="U105"/>
  <c r="BF101" s="1"/>
  <c r="W105"/>
  <c r="Q105"/>
  <c r="R105"/>
  <c r="T105"/>
  <c r="V105"/>
  <c r="R109"/>
  <c r="U109"/>
  <c r="X109"/>
  <c r="V109"/>
  <c r="Q109"/>
  <c r="T109"/>
  <c r="S109"/>
  <c r="I109"/>
  <c r="W109"/>
  <c r="W125"/>
  <c r="BH105" s="1"/>
  <c r="U125"/>
  <c r="U139" s="1"/>
  <c r="S125"/>
  <c r="Q125"/>
  <c r="Q139" s="1"/>
  <c r="P112"/>
  <c r="O118"/>
  <c r="O108"/>
  <c r="N114"/>
  <c r="N104"/>
  <c r="W129"/>
  <c r="Q129"/>
  <c r="S128"/>
  <c r="V128"/>
  <c r="T128"/>
  <c r="Q128"/>
  <c r="K106"/>
  <c r="K108"/>
  <c r="K111"/>
  <c r="K116"/>
  <c r="K118"/>
  <c r="K121"/>
  <c r="K123"/>
  <c r="L104"/>
  <c r="L109"/>
  <c r="L112"/>
  <c r="L114"/>
  <c r="L127"/>
  <c r="M106"/>
  <c r="M108"/>
  <c r="M111"/>
  <c r="M116"/>
  <c r="M118"/>
  <c r="M121"/>
  <c r="M123"/>
  <c r="J127"/>
  <c r="J114"/>
  <c r="J112"/>
  <c r="J109"/>
  <c r="J104"/>
  <c r="R129"/>
  <c r="X129"/>
  <c r="N109"/>
  <c r="O104"/>
  <c r="O111"/>
  <c r="O114"/>
  <c r="O127"/>
  <c r="P106"/>
  <c r="P109"/>
  <c r="P118"/>
  <c r="J105"/>
  <c r="AT101" s="1"/>
  <c r="L105"/>
  <c r="AV101" s="1"/>
  <c r="N105"/>
  <c r="AX101" s="1"/>
  <c r="P105"/>
  <c r="AZ101" s="1"/>
  <c r="L115"/>
  <c r="AV103" s="1"/>
  <c r="P115"/>
  <c r="AZ103" s="1"/>
  <c r="K130"/>
  <c r="AU106" s="1"/>
  <c r="X124"/>
  <c r="U124"/>
  <c r="Q124"/>
  <c r="T124"/>
  <c r="S124"/>
  <c r="V124"/>
  <c r="W124"/>
  <c r="R124"/>
  <c r="I124"/>
  <c r="X119"/>
  <c r="U119"/>
  <c r="S119"/>
  <c r="I119"/>
  <c r="V119"/>
  <c r="R119"/>
  <c r="T119"/>
  <c r="Q119"/>
  <c r="W119"/>
  <c r="W121"/>
  <c r="Q121"/>
  <c r="R121"/>
  <c r="T121"/>
  <c r="X121"/>
  <c r="V121"/>
  <c r="U121"/>
  <c r="S121"/>
  <c r="I121"/>
  <c r="W118"/>
  <c r="R118"/>
  <c r="X118"/>
  <c r="U118"/>
  <c r="I118"/>
  <c r="Q118"/>
  <c r="T118"/>
  <c r="V118"/>
  <c r="S118"/>
  <c r="X104"/>
  <c r="U104"/>
  <c r="W104"/>
  <c r="T104"/>
  <c r="I104"/>
  <c r="V104"/>
  <c r="Q104"/>
  <c r="R104"/>
  <c r="S104"/>
  <c r="X115"/>
  <c r="BI103" s="1"/>
  <c r="I115"/>
  <c r="AS103" s="1"/>
  <c r="Q115"/>
  <c r="Q137" s="1"/>
  <c r="R115"/>
  <c r="T115"/>
  <c r="T137" s="1"/>
  <c r="V115"/>
  <c r="BG103" s="1"/>
  <c r="W115"/>
  <c r="S115"/>
  <c r="U115"/>
  <c r="S129"/>
  <c r="U129"/>
  <c r="V111"/>
  <c r="V129"/>
  <c r="N116"/>
  <c r="N118"/>
  <c r="N121"/>
  <c r="N127"/>
  <c r="O107"/>
  <c r="O113"/>
  <c r="O121"/>
  <c r="O124"/>
  <c r="P107"/>
  <c r="P116"/>
  <c r="P119"/>
  <c r="M110"/>
  <c r="AW102" s="1"/>
  <c r="I125"/>
  <c r="AS105" s="1"/>
  <c r="K115"/>
  <c r="AU103" s="1"/>
  <c r="M115"/>
  <c r="AW103" s="1"/>
  <c r="O115"/>
  <c r="AY103" s="1"/>
  <c r="M130"/>
  <c r="AW106" s="1"/>
  <c r="P130"/>
  <c r="AZ106" s="1"/>
  <c r="X127"/>
  <c r="V127"/>
  <c r="U127"/>
  <c r="T127"/>
  <c r="S127"/>
  <c r="Q127"/>
  <c r="R127"/>
  <c r="I127"/>
  <c r="W127"/>
  <c r="X122"/>
  <c r="U122"/>
  <c r="W122"/>
  <c r="R122"/>
  <c r="I122"/>
  <c r="V122"/>
  <c r="S122"/>
  <c r="Q122"/>
  <c r="T122"/>
  <c r="Q116"/>
  <c r="I116"/>
  <c r="V116"/>
  <c r="S116"/>
  <c r="W116"/>
  <c r="R116"/>
  <c r="X116"/>
  <c r="U116"/>
  <c r="T116"/>
  <c r="R113"/>
  <c r="I113"/>
  <c r="V113"/>
  <c r="X113"/>
  <c r="W113"/>
  <c r="Q113"/>
  <c r="U113"/>
  <c r="T113"/>
  <c r="S113"/>
  <c r="X107"/>
  <c r="Q107"/>
  <c r="U107"/>
  <c r="T107"/>
  <c r="S107"/>
  <c r="V107"/>
  <c r="R107"/>
  <c r="I107"/>
  <c r="W107"/>
  <c r="I110"/>
  <c r="AS102" s="1"/>
  <c r="Q110"/>
  <c r="S110"/>
  <c r="U110"/>
  <c r="W110"/>
  <c r="X110"/>
  <c r="R110"/>
  <c r="T110"/>
  <c r="V110"/>
  <c r="V136" s="1"/>
  <c r="I130"/>
  <c r="AS106" s="1"/>
  <c r="Q130"/>
  <c r="S130"/>
  <c r="BD106" s="1"/>
  <c r="U130"/>
  <c r="U140" s="1"/>
  <c r="W130"/>
  <c r="V130"/>
  <c r="V140" s="1"/>
  <c r="X130"/>
  <c r="R130"/>
  <c r="T130"/>
  <c r="T140" s="1"/>
  <c r="W126"/>
  <c r="R126"/>
  <c r="I126"/>
  <c r="V126"/>
  <c r="S126"/>
  <c r="Q126"/>
  <c r="T126"/>
  <c r="X126"/>
  <c r="U126"/>
  <c r="Q123"/>
  <c r="R123"/>
  <c r="I123"/>
  <c r="V123"/>
  <c r="X123"/>
  <c r="W123"/>
  <c r="U123"/>
  <c r="T123"/>
  <c r="S123"/>
  <c r="X117"/>
  <c r="V117"/>
  <c r="Q117"/>
  <c r="U117"/>
  <c r="T117"/>
  <c r="S117"/>
  <c r="R117"/>
  <c r="I117"/>
  <c r="W117"/>
  <c r="X112"/>
  <c r="U112"/>
  <c r="W112"/>
  <c r="R112"/>
  <c r="I112"/>
  <c r="V112"/>
  <c r="S112"/>
  <c r="Q112"/>
  <c r="T112"/>
  <c r="Q106"/>
  <c r="T106"/>
  <c r="V106"/>
  <c r="S106"/>
  <c r="W106"/>
  <c r="R106"/>
  <c r="X106"/>
  <c r="U106"/>
  <c r="I106"/>
  <c r="I120"/>
  <c r="Q120"/>
  <c r="S120"/>
  <c r="U120"/>
  <c r="W120"/>
  <c r="X120"/>
  <c r="R120"/>
  <c r="T120"/>
  <c r="V120"/>
  <c r="V138" s="1"/>
  <c r="J101"/>
  <c r="L101"/>
  <c r="N101"/>
  <c r="P101"/>
  <c r="J102"/>
  <c r="L102"/>
  <c r="N102"/>
  <c r="P102"/>
  <c r="R102"/>
  <c r="J103"/>
  <c r="AT104" s="1"/>
  <c r="L103"/>
  <c r="AV104" s="1"/>
  <c r="N103"/>
  <c r="AX104" s="1"/>
  <c r="P103"/>
  <c r="AZ104" s="1"/>
  <c r="BG105"/>
  <c r="N126"/>
  <c r="O122"/>
  <c r="P113"/>
  <c r="P117"/>
  <c r="P123"/>
  <c r="P127"/>
  <c r="J110"/>
  <c r="AT102" s="1"/>
  <c r="L110"/>
  <c r="AV102" s="1"/>
  <c r="O110"/>
  <c r="AY102" s="1"/>
  <c r="P110"/>
  <c r="AZ102" s="1"/>
  <c r="J120"/>
  <c r="L120"/>
  <c r="O120"/>
  <c r="P120"/>
  <c r="J130"/>
  <c r="AT106" s="1"/>
  <c r="L130"/>
  <c r="AV106" s="1"/>
  <c r="N130"/>
  <c r="AX106" s="1"/>
  <c r="K101"/>
  <c r="M101"/>
  <c r="K102"/>
  <c r="M102"/>
  <c r="S102"/>
  <c r="K103"/>
  <c r="AU104" s="1"/>
  <c r="M103"/>
  <c r="AW104" s="1"/>
  <c r="BB103" l="1"/>
  <c r="BE103"/>
  <c r="W139"/>
  <c r="BI101"/>
  <c r="BC105"/>
  <c r="BB105"/>
  <c r="X139"/>
  <c r="S140"/>
  <c r="T139"/>
  <c r="BF106"/>
  <c r="I102"/>
  <c r="V102"/>
  <c r="X137"/>
  <c r="V137"/>
  <c r="BF105"/>
  <c r="U102"/>
  <c r="Q102"/>
  <c r="X102"/>
  <c r="T102"/>
  <c r="U135"/>
  <c r="BE101"/>
  <c r="T135"/>
  <c r="Q135"/>
  <c r="BB101"/>
  <c r="BD105"/>
  <c r="S139"/>
  <c r="V135"/>
  <c r="BG101"/>
  <c r="BC101"/>
  <c r="R135"/>
  <c r="W135"/>
  <c r="BH101"/>
  <c r="BD101"/>
  <c r="S135"/>
  <c r="U137"/>
  <c r="BF103"/>
  <c r="W137"/>
  <c r="BH103"/>
  <c r="BD103"/>
  <c r="S137"/>
  <c r="R137"/>
  <c r="BC103"/>
  <c r="BE106"/>
  <c r="BG102"/>
  <c r="BG106"/>
  <c r="X138"/>
  <c r="U138"/>
  <c r="W101"/>
  <c r="U101"/>
  <c r="S101"/>
  <c r="Q101"/>
  <c r="I101"/>
  <c r="X101"/>
  <c r="V101"/>
  <c r="T101"/>
  <c r="R101"/>
  <c r="W103"/>
  <c r="BH104" s="1"/>
  <c r="U103"/>
  <c r="BF104" s="1"/>
  <c r="S103"/>
  <c r="BD104" s="1"/>
  <c r="Q103"/>
  <c r="BB104" s="1"/>
  <c r="I103"/>
  <c r="AS104" s="1"/>
  <c r="X103"/>
  <c r="BI104" s="1"/>
  <c r="V103"/>
  <c r="BG104" s="1"/>
  <c r="T103"/>
  <c r="BE104" s="1"/>
  <c r="R103"/>
  <c r="BC104" s="1"/>
  <c r="T138"/>
  <c r="W138"/>
  <c r="S138"/>
  <c r="R140"/>
  <c r="BC106"/>
  <c r="BI106"/>
  <c r="X140"/>
  <c r="BH106"/>
  <c r="W140"/>
  <c r="T136"/>
  <c r="BE102"/>
  <c r="W136"/>
  <c r="BH102"/>
  <c r="S136"/>
  <c r="BD102"/>
  <c r="R138"/>
  <c r="Q138"/>
  <c r="BB106"/>
  <c r="Q140"/>
  <c r="R136"/>
  <c r="BC102"/>
  <c r="BI102"/>
  <c r="X136"/>
  <c r="BF102"/>
  <c r="U136"/>
  <c r="BB102"/>
  <c r="Q136"/>
</calcChain>
</file>

<file path=xl/sharedStrings.xml><?xml version="1.0" encoding="utf-8"?>
<sst xmlns="http://schemas.openxmlformats.org/spreadsheetml/2006/main" count="153" uniqueCount="152">
  <si>
    <t>Q1</t>
  </si>
  <si>
    <t>Q2</t>
  </si>
  <si>
    <t>Q3</t>
  </si>
  <si>
    <t>Q4</t>
  </si>
  <si>
    <t>Q5</t>
  </si>
  <si>
    <t>AFFINITY LAW CALCULATOR</t>
  </si>
  <si>
    <t>H1</t>
  </si>
  <si>
    <t>H2</t>
  </si>
  <si>
    <t>H3</t>
  </si>
  <si>
    <t>H4</t>
  </si>
  <si>
    <t>H5</t>
  </si>
  <si>
    <t>Q6</t>
  </si>
  <si>
    <t>H6</t>
  </si>
  <si>
    <t>Q7</t>
  </si>
  <si>
    <t>H7</t>
  </si>
  <si>
    <t>Q8</t>
  </si>
  <si>
    <t>H8</t>
  </si>
  <si>
    <t>Enter a motor speed for 60 Hz</t>
  </si>
  <si>
    <r>
      <t xml:space="preserve">ENTER RPM IN CELL </t>
    </r>
    <r>
      <rPr>
        <sz val="10"/>
        <color indexed="10"/>
        <rFont val="Arial"/>
        <family val="2"/>
      </rPr>
      <t>B22</t>
    </r>
  </si>
  <si>
    <t>operation in the cell with the</t>
  </si>
  <si>
    <t>yellow background and motor</t>
  </si>
  <si>
    <t>speeds at the lower frequencies</t>
  </si>
  <si>
    <t xml:space="preserve">will be displayed.  Note that the </t>
  </si>
  <si>
    <t>SH1</t>
  </si>
  <si>
    <t>SH2</t>
  </si>
  <si>
    <t>SH3</t>
  </si>
  <si>
    <t>SH4</t>
  </si>
  <si>
    <t>SH5</t>
  </si>
  <si>
    <t>SH6</t>
  </si>
  <si>
    <t>SH7</t>
  </si>
  <si>
    <t>SH8</t>
  </si>
  <si>
    <t>Ef 1</t>
  </si>
  <si>
    <t>Ef 2</t>
  </si>
  <si>
    <t>Ef 3</t>
  </si>
  <si>
    <t>Ef 4</t>
  </si>
  <si>
    <t>Ef 5</t>
  </si>
  <si>
    <t>Ef 6</t>
  </si>
  <si>
    <t>Ef 7</t>
  </si>
  <si>
    <t>Ef 8</t>
  </si>
  <si>
    <r>
      <t>1)</t>
    </r>
    <r>
      <rPr>
        <sz val="10"/>
        <rFont val="Arial"/>
      </rPr>
      <t xml:space="preserve"> Enter the pump description in the yellow box to the right</t>
    </r>
  </si>
  <si>
    <t>Step 1</t>
  </si>
  <si>
    <t>Step 2</t>
  </si>
  <si>
    <t>Auto Plot requires that you enter eight, 60 Hz operating points in the row with the yellow background.  Flows are entered</t>
  </si>
  <si>
    <t>unless the pump will operate to the far left of the curve.  Corresponding flows and heads are calculated for each point from</t>
  </si>
  <si>
    <t>beneath Q1 - Q8 and the corresponding heads are entered beneath H1 - H8.  It is not necessary to begin with shutoff head</t>
  </si>
  <si>
    <t>Step 3</t>
  </si>
  <si>
    <t>Enter as a decimal equivalent.  (See instructions below)</t>
  </si>
  <si>
    <r>
      <t>2)</t>
    </r>
    <r>
      <rPr>
        <sz val="10"/>
        <rFont val="Arial"/>
      </rPr>
      <t xml:space="preserve">  Enter eight 60 hertz flows In Q1 - Q8  </t>
    </r>
    <r>
      <rPr>
        <sz val="10"/>
        <color indexed="10"/>
        <rFont val="Arial"/>
        <family val="2"/>
      </rPr>
      <t>(Cells H20 - O20)</t>
    </r>
  </si>
  <si>
    <r>
      <t xml:space="preserve">Enter the corresponding heads (in ft) in H1 - H8  </t>
    </r>
    <r>
      <rPr>
        <sz val="10"/>
        <color indexed="10"/>
        <rFont val="Arial"/>
        <family val="2"/>
      </rPr>
      <t>(Cells P20 - W20)</t>
    </r>
  </si>
  <si>
    <r>
      <t>4)</t>
    </r>
    <r>
      <rPr>
        <sz val="10"/>
        <rFont val="Arial"/>
      </rPr>
      <t xml:space="preserve">  Enter the pump's hydraulic efficiencies in Ef 1 - Ef 8</t>
    </r>
  </si>
  <si>
    <t>sh1</t>
  </si>
  <si>
    <t>sh2</t>
  </si>
  <si>
    <t>sh3</t>
  </si>
  <si>
    <t>sh4</t>
  </si>
  <si>
    <t>sh5</t>
  </si>
  <si>
    <t>sh6</t>
  </si>
  <si>
    <t>sh7</t>
  </si>
  <si>
    <t>sh8</t>
  </si>
  <si>
    <t>system head in psi</t>
  </si>
  <si>
    <t>enter the last point multiple times.  For example if you have only six points, enter the data in Q6/H6 again in both Q7/H7</t>
  </si>
  <si>
    <r>
      <t>(</t>
    </r>
    <r>
      <rPr>
        <sz val="10"/>
        <color indexed="10"/>
        <rFont val="Arial"/>
        <family val="2"/>
      </rPr>
      <t>*</t>
    </r>
    <r>
      <rPr>
        <sz val="10"/>
        <rFont val="Arial"/>
      </rPr>
      <t>See instructions below when entering fewer than eight points)</t>
    </r>
  </si>
  <si>
    <t>and Q8/H8.  The same will hold true for Steps 3 &amp; 4.</t>
  </si>
  <si>
    <t>http://www.pumped101.com</t>
  </si>
  <si>
    <t>Parallel calcs</t>
  </si>
  <si>
    <t>60hz</t>
  </si>
  <si>
    <t>55hz</t>
  </si>
  <si>
    <t>50hz</t>
  </si>
  <si>
    <t>45hz</t>
  </si>
  <si>
    <t>30hz</t>
  </si>
  <si>
    <t>q1</t>
  </si>
  <si>
    <t>q2</t>
  </si>
  <si>
    <t>q3</t>
  </si>
  <si>
    <t>q4</t>
  </si>
  <si>
    <t>q5</t>
  </si>
  <si>
    <t>q6</t>
  </si>
  <si>
    <t>q7</t>
  </si>
  <si>
    <t>q8</t>
  </si>
  <si>
    <t>h1</t>
  </si>
  <si>
    <t>h2</t>
  </si>
  <si>
    <t>h3</t>
  </si>
  <si>
    <t>h4</t>
  </si>
  <si>
    <t>h5</t>
  </si>
  <si>
    <t>h6</t>
  </si>
  <si>
    <t>h7</t>
  </si>
  <si>
    <t>h8</t>
  </si>
  <si>
    <t>VFPPA Instructions</t>
  </si>
  <si>
    <t>Variable Frequency Parallel Pump Analyzer  (Beta)</t>
  </si>
  <si>
    <r>
      <t>(Cells P67 - W67)</t>
    </r>
    <r>
      <rPr>
        <sz val="10"/>
        <rFont val="Arial"/>
      </rPr>
      <t xml:space="preserve"> that correspond to the flows in Q1 - Q8</t>
    </r>
  </si>
  <si>
    <t>The Variable Frequency Parallel Pump Analyzer allows you to compare single pump and parallel pump operation at</t>
  </si>
  <si>
    <t>Enter the pump description as you would like it to appear on the chart.</t>
  </si>
  <si>
    <t>57hz</t>
  </si>
  <si>
    <t>53hz</t>
  </si>
  <si>
    <t>Total Flow</t>
  </si>
  <si>
    <t>Pump 1 Full Speed Flow</t>
  </si>
  <si>
    <t>Pump 1 Eff @ Full Speed Flow</t>
  </si>
  <si>
    <t>Pump 2 Flow @ Reduced Speed</t>
  </si>
  <si>
    <t>Pump 2 Eff @ Reduced Speed</t>
  </si>
  <si>
    <t>various frequencies.  The "Two Pumps" tab shows both pumps operating at the same speed.</t>
  </si>
  <si>
    <r>
      <t xml:space="preserve">5) </t>
    </r>
    <r>
      <rPr>
        <sz val="10"/>
        <color indexed="12"/>
        <rFont val="Arial"/>
        <family val="2"/>
      </rPr>
      <t xml:space="preserve"> </t>
    </r>
    <r>
      <rPr>
        <sz val="10"/>
        <rFont val="Arial"/>
        <family val="2"/>
      </rPr>
      <t>Click on the various tabs to view pump performance.</t>
    </r>
  </si>
  <si>
    <t>59 - 45 Hz, however, Auto Plot displays the curves in 5hz increments (i.e. 55, 50, 45, etc).  The labels displayed at each</t>
  </si>
  <si>
    <r>
      <t xml:space="preserve">xy intercept on the head / capacity curves is the hydraulic efficiency at that point.  </t>
    </r>
    <r>
      <rPr>
        <sz val="10"/>
        <color indexed="10"/>
        <rFont val="Arial"/>
        <family val="2"/>
      </rPr>
      <t>*</t>
    </r>
    <r>
      <rPr>
        <sz val="10"/>
        <rFont val="Arial"/>
      </rPr>
      <t>If you wish to enter fewer than eight points,</t>
    </r>
  </si>
  <si>
    <t>Step 4</t>
  </si>
  <si>
    <t>The system curve represents static head only.  Enter the same value in each field.</t>
  </si>
  <si>
    <t>Follow the five steps below to view the operation of two identical centrifugal pumps under VFD control.</t>
  </si>
  <si>
    <t>The Efficiency Calculator allows you to compare the efficiency of two pumps operating at synchronous speeds to two pumps</t>
  </si>
  <si>
    <t>Step 5</t>
  </si>
  <si>
    <t>Click on  the "One Pump" Tab to view the performance of a single pump at various speeds.  If needed, you can insert an</t>
  </si>
  <si>
    <t>angled line (see example) to show where the effeciency isomer crosses the system curve.  Click on the "Two Pumps"</t>
  </si>
  <si>
    <t>curve for two pumps running at various synchronous speeds.  The other tabs show both sets of curves over various</t>
  </si>
  <si>
    <t>frequency ranges.  The 45-60 Hz tab is usually pretty busy so use the others for detained study.</t>
  </si>
  <si>
    <t>Average Efficiency Calculator</t>
  </si>
  <si>
    <r>
      <t>3)</t>
    </r>
    <r>
      <rPr>
        <sz val="10"/>
        <rFont val="Arial"/>
      </rPr>
      <t xml:space="preserve">  To plot a system curve (static), enter the head (in ft)</t>
    </r>
  </si>
  <si>
    <r>
      <t xml:space="preserve">in SH1 - SH8 </t>
    </r>
    <r>
      <rPr>
        <sz val="10"/>
        <color indexed="10"/>
        <rFont val="Arial"/>
        <family val="2"/>
      </rPr>
      <t>(Cells P62 - W62).</t>
    </r>
    <r>
      <rPr>
        <sz val="10"/>
        <rFont val="Arial"/>
        <family val="2"/>
      </rPr>
      <t xml:space="preserve"> (See instructions below)</t>
    </r>
  </si>
  <si>
    <t>Average Efficiency Calculator Instructions</t>
  </si>
  <si>
    <t>operating at different speeds (one at full speed and one at a lower speed).  The "Two Pumps" tab shows the efficiency of</t>
  </si>
  <si>
    <t>operating at different speeds (one at full speed and one at a lower speed) click on the "One Pump" tab.  The 60 Hz curve shows</t>
  </si>
  <si>
    <t>a full speed flow of 350 GPM at an efficiency of 78%.  This data was entered into cells AE5 &amp; AE6 of the Efficiency calculator.</t>
  </si>
  <si>
    <t>two pumps operating at the same speed at various flows and speeds.  In the example provided the angled line indicates</t>
  </si>
  <si>
    <t>An additional 100 GPM is needed to match the total flow of the synchronous speed pumps.  The angled line indicates that</t>
  </si>
  <si>
    <t>into cells AE7 &amp; AE8 of the calculator.  The calculator then calculates the total flow, the % contribution of each pump and the</t>
  </si>
  <si>
    <t>and an explaination of the example provided.</t>
  </si>
  <si>
    <t>% of Total Flow - Pump 1</t>
  </si>
  <si>
    <t>% of Total Flow - Pump 2</t>
  </si>
  <si>
    <t>The calculator shows that the pumps used in the example operate at a higher efficiency when running independently</t>
  </si>
  <si>
    <t>than when running synchronously.</t>
  </si>
  <si>
    <t>Scroll down to row 112 for more detailed instructions</t>
  </si>
  <si>
    <t xml:space="preserve">Joe Evans, Ph.D   7/4/10   Customer Education PumpTech, Inc   </t>
  </si>
  <si>
    <t>http://www.PumpEd101.com</t>
  </si>
  <si>
    <t>Motor Efficiency</t>
  </si>
  <si>
    <t>Energy Savings Calculator</t>
  </si>
  <si>
    <t>Pump Eff @ Synchronous Speed</t>
  </si>
  <si>
    <t>Average Hydraulic Efficiency</t>
  </si>
  <si>
    <t>Cost / KWh</t>
  </si>
  <si>
    <t>BHP Synchronous Speed</t>
  </si>
  <si>
    <t>Energy Savings Calculator Instructions</t>
  </si>
  <si>
    <t>Different Speeds</t>
  </si>
  <si>
    <t>BHP Different Speeds</t>
  </si>
  <si>
    <t>Enter the pump's hydraulic efficiency for each single pump flow point as a decimal equivalent.</t>
  </si>
  <si>
    <t>Cost / Hr Synchronous Speed</t>
  </si>
  <si>
    <t>Cost / Hr Different Speeds</t>
  </si>
  <si>
    <t>Vertical Multistage (25HP)</t>
  </si>
  <si>
    <t>an efficiency of about 66% at 450 GPM.  The frequency at this point is between 54 &amp; 55 Hz.  To compare this with two pumps</t>
  </si>
  <si>
    <t>this volume can be added by the second pump running between 52 &amp; 53 Hz at an efficiency of about 50%.  This data was entered</t>
  </si>
  <si>
    <t>average efficiency of the two pump operating at different speeds.  Use this proceedure to evaluate any flow combination.</t>
  </si>
  <si>
    <t>Enter the Synchronous Speed efficiency at the flow point in cell AE19.  The red angled line, in the two pump tab, shows</t>
  </si>
  <si>
    <t>a flow of 450 GPM at an efficiency of about 66%.  Enter the motor efficiency and the power cost per KWh in cells AE20 and AE62.</t>
  </si>
  <si>
    <t>The calculator calculates the BHP and cost per hour of operation for both control methods.</t>
  </si>
  <si>
    <t xml:space="preserve">Scroll down for more detailed instructions. </t>
  </si>
  <si>
    <t>Use With Three or More Pumps</t>
  </si>
  <si>
    <t>You can also use the calculator to evaluate three or more pumps.  When evaluating three pumps enter the combined flow and</t>
  </si>
  <si>
    <t>efficiency of two pumps running at full speed in AE5 &amp; AE6.  Enter the reduced flow and efficiency of the third pump in</t>
  </si>
  <si>
    <t xml:space="preserve">AE7 &amp; AE8.  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</si>
</sst>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&quot;$&quot;#,##0.00"/>
  </numFmts>
  <fonts count="14">
    <font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10"/>
      <color indexed="12"/>
      <name val="Arial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16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0" xfId="1" applyAlignment="1" applyProtection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2" fontId="0" fillId="4" borderId="0" xfId="0" applyNumberFormat="1" applyFill="1" applyBorder="1" applyAlignment="1">
      <alignment horizontal="center"/>
    </xf>
    <xf numFmtId="0" fontId="0" fillId="4" borderId="0" xfId="0" applyFill="1" applyBorder="1"/>
    <xf numFmtId="1" fontId="0" fillId="4" borderId="0" xfId="0" applyNumberFormat="1" applyFill="1" applyBorder="1" applyAlignment="1">
      <alignment horizontal="center"/>
    </xf>
    <xf numFmtId="1" fontId="0" fillId="4" borderId="0" xfId="0" applyNumberFormat="1" applyFill="1" applyBorder="1"/>
    <xf numFmtId="0" fontId="4" fillId="0" borderId="0" xfId="0" applyFont="1" applyAlignment="1">
      <alignment horizontal="right"/>
    </xf>
    <xf numFmtId="0" fontId="0" fillId="5" borderId="1" xfId="0" applyFill="1" applyBorder="1"/>
    <xf numFmtId="0" fontId="8" fillId="0" borderId="0" xfId="0" applyFont="1"/>
    <xf numFmtId="0" fontId="9" fillId="0" borderId="0" xfId="0" applyFont="1"/>
    <xf numFmtId="0" fontId="10" fillId="0" borderId="0" xfId="1" applyFont="1" applyAlignment="1" applyProtection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/>
    <xf numFmtId="2" fontId="4" fillId="4" borderId="0" xfId="0" applyNumberFormat="1" applyFont="1" applyFill="1" applyBorder="1" applyAlignment="1">
      <alignment horizontal="left"/>
    </xf>
    <xf numFmtId="0" fontId="12" fillId="0" borderId="0" xfId="0" applyFont="1"/>
    <xf numFmtId="0" fontId="0" fillId="4" borderId="0" xfId="0" applyFill="1" applyBorder="1" applyAlignment="1">
      <alignment horizontal="center"/>
    </xf>
    <xf numFmtId="0" fontId="13" fillId="0" borderId="0" xfId="0" applyFont="1"/>
    <xf numFmtId="0" fontId="12" fillId="0" borderId="1" xfId="0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/>
    <xf numFmtId="9" fontId="0" fillId="5" borderId="1" xfId="0" applyNumberFormat="1" applyFill="1" applyBorder="1"/>
    <xf numFmtId="9" fontId="4" fillId="5" borderId="1" xfId="0" applyNumberFormat="1" applyFont="1" applyFill="1" applyBorder="1"/>
    <xf numFmtId="166" fontId="0" fillId="5" borderId="1" xfId="0" applyNumberFormat="1" applyFill="1" applyBorder="1" applyAlignment="1">
      <alignment horizontal="right"/>
    </xf>
    <xf numFmtId="165" fontId="12" fillId="0" borderId="1" xfId="0" applyNumberFormat="1" applyFont="1" applyBorder="1"/>
    <xf numFmtId="166" fontId="12" fillId="0" borderId="1" xfId="0" applyNumberFormat="1" applyFont="1" applyBorder="1"/>
    <xf numFmtId="0" fontId="5" fillId="0" borderId="0" xfId="0" applyFont="1" applyAlignment="1">
      <alignment horizontal="left"/>
    </xf>
    <xf numFmtId="9" fontId="0" fillId="2" borderId="1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808249721293214E-2"/>
          <c:y val="0.11908646003262642"/>
          <c:w val="0.7904124860646552"/>
          <c:h val="0.75693311582381761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Input'!$I$20:$P$20</c:f>
              <c:numCache>
                <c:formatCode>0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</c:numCache>
            </c:numRef>
          </c:xVal>
          <c:yVal>
            <c:numRef>
              <c:f>'VFPPA Data Input'!$Q$20:$X$20</c:f>
              <c:numCache>
                <c:formatCode>0</c:formatCode>
                <c:ptCount val="8"/>
                <c:pt idx="0">
                  <c:v>280</c:v>
                </c:pt>
                <c:pt idx="1">
                  <c:v>271</c:v>
                </c:pt>
                <c:pt idx="2">
                  <c:v>262</c:v>
                </c:pt>
                <c:pt idx="3">
                  <c:v>252</c:v>
                </c:pt>
                <c:pt idx="4">
                  <c:v>240</c:v>
                </c:pt>
                <c:pt idx="5">
                  <c:v>225</c:v>
                </c:pt>
                <c:pt idx="6">
                  <c:v>206</c:v>
                </c:pt>
                <c:pt idx="7">
                  <c:v>182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Input'!$I$105:$P$105</c:f>
              <c:numCache>
                <c:formatCode>0</c:formatCode>
                <c:ptCount val="8"/>
                <c:pt idx="0">
                  <c:v>42.013888888888886</c:v>
                </c:pt>
                <c:pt idx="1">
                  <c:v>91.666666666666657</c:v>
                </c:pt>
                <c:pt idx="2">
                  <c:v>137.5</c:v>
                </c:pt>
                <c:pt idx="3">
                  <c:v>183.33333333333331</c:v>
                </c:pt>
                <c:pt idx="4">
                  <c:v>229.16666666666666</c:v>
                </c:pt>
                <c:pt idx="5">
                  <c:v>275</c:v>
                </c:pt>
                <c:pt idx="6">
                  <c:v>320.83333333333331</c:v>
                </c:pt>
                <c:pt idx="7">
                  <c:v>366.66666666666663</c:v>
                </c:pt>
              </c:numCache>
            </c:numRef>
          </c:xVal>
          <c:yVal>
            <c:numRef>
              <c:f>'VFPPA Data Input'!$Q$105:$X$105</c:f>
              <c:numCache>
                <c:formatCode>0</c:formatCode>
                <c:ptCount val="8"/>
                <c:pt idx="0">
                  <c:v>235.27777777777774</c:v>
                </c:pt>
                <c:pt idx="1">
                  <c:v>227.71527777777774</c:v>
                </c:pt>
                <c:pt idx="2">
                  <c:v>220.15277777777774</c:v>
                </c:pt>
                <c:pt idx="3">
                  <c:v>211.74999999999997</c:v>
                </c:pt>
                <c:pt idx="4">
                  <c:v>201.66666666666663</c:v>
                </c:pt>
                <c:pt idx="5">
                  <c:v>189.06249999999997</c:v>
                </c:pt>
                <c:pt idx="6">
                  <c:v>173.0972222222222</c:v>
                </c:pt>
                <c:pt idx="7">
                  <c:v>152.93055555555554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Input'!$I$110:$P$110</c:f>
              <c:numCache>
                <c:formatCode>0</c:formatCode>
                <c:ptCount val="8"/>
                <c:pt idx="0">
                  <c:v>34.722222222222229</c:v>
                </c:pt>
                <c:pt idx="1">
                  <c:v>83.333333333333343</c:v>
                </c:pt>
                <c:pt idx="2">
                  <c:v>125</c:v>
                </c:pt>
                <c:pt idx="3">
                  <c:v>166.66666666666669</c:v>
                </c:pt>
                <c:pt idx="4">
                  <c:v>208.33333333333334</c:v>
                </c:pt>
                <c:pt idx="5">
                  <c:v>250</c:v>
                </c:pt>
                <c:pt idx="6">
                  <c:v>291.66666666666669</c:v>
                </c:pt>
                <c:pt idx="7">
                  <c:v>333.33333333333337</c:v>
                </c:pt>
              </c:numCache>
            </c:numRef>
          </c:xVal>
          <c:yVal>
            <c:numRef>
              <c:f>'VFPPA Data Input'!$Q$110:$X$110</c:f>
              <c:numCache>
                <c:formatCode>0</c:formatCode>
                <c:ptCount val="8"/>
                <c:pt idx="0">
                  <c:v>194.44444444444446</c:v>
                </c:pt>
                <c:pt idx="1">
                  <c:v>188.19444444444446</c:v>
                </c:pt>
                <c:pt idx="2">
                  <c:v>181.94444444444446</c:v>
                </c:pt>
                <c:pt idx="3">
                  <c:v>175.00000000000003</c:v>
                </c:pt>
                <c:pt idx="4">
                  <c:v>166.66666666666669</c:v>
                </c:pt>
                <c:pt idx="5">
                  <c:v>156.25000000000003</c:v>
                </c:pt>
                <c:pt idx="6">
                  <c:v>143.05555555555557</c:v>
                </c:pt>
                <c:pt idx="7">
                  <c:v>126.3888888888889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Input'!$I$115:$P$115</c:f>
              <c:numCache>
                <c:formatCode>0</c:formatCode>
                <c:ptCount val="8"/>
                <c:pt idx="0">
                  <c:v>28.125</c:v>
                </c:pt>
                <c:pt idx="1">
                  <c:v>75</c:v>
                </c:pt>
                <c:pt idx="2">
                  <c:v>112.5</c:v>
                </c:pt>
                <c:pt idx="3">
                  <c:v>150</c:v>
                </c:pt>
                <c:pt idx="4">
                  <c:v>187.5</c:v>
                </c:pt>
                <c:pt idx="5">
                  <c:v>225</c:v>
                </c:pt>
                <c:pt idx="6">
                  <c:v>262.5</c:v>
                </c:pt>
                <c:pt idx="7">
                  <c:v>300</c:v>
                </c:pt>
              </c:numCache>
            </c:numRef>
          </c:xVal>
          <c:yVal>
            <c:numRef>
              <c:f>'VFPPA Data Input'!$Q$115:$X$115</c:f>
              <c:numCache>
                <c:formatCode>0</c:formatCode>
                <c:ptCount val="8"/>
                <c:pt idx="0">
                  <c:v>157.5</c:v>
                </c:pt>
                <c:pt idx="1">
                  <c:v>152.4375</c:v>
                </c:pt>
                <c:pt idx="2">
                  <c:v>147.375</c:v>
                </c:pt>
                <c:pt idx="3">
                  <c:v>141.75</c:v>
                </c:pt>
                <c:pt idx="4">
                  <c:v>135</c:v>
                </c:pt>
                <c:pt idx="5">
                  <c:v>126.5625</c:v>
                </c:pt>
                <c:pt idx="6">
                  <c:v>115.875</c:v>
                </c:pt>
                <c:pt idx="7">
                  <c:v>102.375</c:v>
                </c:pt>
              </c:numCache>
            </c:numRef>
          </c:yVal>
          <c:smooth val="1"/>
        </c:ser>
        <c:ser>
          <c:idx val="6"/>
          <c:order val="4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'VFPPA Data Input'!$I$20:$P$20</c:f>
              <c:numCache>
                <c:formatCode>0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</c:numCache>
            </c:numRef>
          </c:xVal>
          <c:yVal>
            <c:numRef>
              <c:f>'VFPPA Data Input'!$Q$23:$X$23</c:f>
              <c:numCache>
                <c:formatCode>General</c:formatCode>
                <c:ptCount val="8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</c:v>
                </c:pt>
              </c:numCache>
            </c:numRef>
          </c:yVal>
          <c:smooth val="1"/>
        </c:ser>
        <c:dLbls>
          <c:showVal val="1"/>
        </c:dLbls>
        <c:axId val="107473152"/>
        <c:axId val="107472384"/>
      </c:scatterChart>
      <c:valAx>
        <c:axId val="107473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133779264214048"/>
              <c:y val="0.926590538336052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472384"/>
        <c:crosses val="autoZero"/>
        <c:crossBetween val="midCat"/>
      </c:valAx>
      <c:valAx>
        <c:axId val="107472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3377926421404658E-2"/>
              <c:y val="0.432300163132141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4731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89520624303998"/>
          <c:y val="0.24959216965742487"/>
          <c:w val="9.3645484949833768E-2"/>
          <c:h val="0.515497553017939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808249721293214E-2"/>
          <c:y val="0.11908646003262642"/>
          <c:w val="0.7904124860646552"/>
          <c:h val="0.75693311582381761"/>
        </c:manualLayout>
      </c:layout>
      <c:scatterChart>
        <c:scatterStyle val="smoothMarker"/>
        <c:ser>
          <c:idx val="6"/>
          <c:order val="0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'VFPPA Data Input'!$AS$20:$AZ$20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</c:numCache>
            </c:numRef>
          </c:xVal>
          <c:yVal>
            <c:numRef>
              <c:f>'VFPPA Data Input'!$Q$23:$X$23</c:f>
              <c:numCache>
                <c:formatCode>General</c:formatCode>
                <c:ptCount val="8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</c:v>
                </c:pt>
              </c:numCache>
            </c:numRef>
          </c:yVal>
          <c:smooth val="1"/>
        </c:ser>
        <c:ser>
          <c:idx val="8"/>
          <c:order val="1"/>
          <c:tx>
            <c:v>D60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Input'!$AS$20:$AZ$20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</c:numCache>
            </c:numRef>
          </c:xVal>
          <c:yVal>
            <c:numRef>
              <c:f>'VFPPA Data Input'!$BB$20:$BI$20</c:f>
              <c:numCache>
                <c:formatCode>0</c:formatCode>
                <c:ptCount val="8"/>
                <c:pt idx="0">
                  <c:v>280</c:v>
                </c:pt>
                <c:pt idx="1">
                  <c:v>271</c:v>
                </c:pt>
                <c:pt idx="2">
                  <c:v>262</c:v>
                </c:pt>
                <c:pt idx="3">
                  <c:v>252</c:v>
                </c:pt>
                <c:pt idx="4">
                  <c:v>240</c:v>
                </c:pt>
                <c:pt idx="5">
                  <c:v>225</c:v>
                </c:pt>
                <c:pt idx="6">
                  <c:v>206</c:v>
                </c:pt>
                <c:pt idx="7">
                  <c:v>182</c:v>
                </c:pt>
              </c:numCache>
            </c:numRef>
          </c:yVal>
          <c:smooth val="1"/>
        </c:ser>
        <c:ser>
          <c:idx val="9"/>
          <c:order val="2"/>
          <c:tx>
            <c:v>D55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Input'!$AS$101:$AZ$101</c:f>
              <c:numCache>
                <c:formatCode>0</c:formatCode>
                <c:ptCount val="8"/>
                <c:pt idx="0">
                  <c:v>84.027777777777771</c:v>
                </c:pt>
                <c:pt idx="1">
                  <c:v>183.33333333333331</c:v>
                </c:pt>
                <c:pt idx="2">
                  <c:v>275</c:v>
                </c:pt>
                <c:pt idx="3">
                  <c:v>366.66666666666663</c:v>
                </c:pt>
                <c:pt idx="4">
                  <c:v>458.33333333333331</c:v>
                </c:pt>
                <c:pt idx="5">
                  <c:v>550</c:v>
                </c:pt>
                <c:pt idx="6">
                  <c:v>641.66666666666663</c:v>
                </c:pt>
                <c:pt idx="7">
                  <c:v>733.33333333333326</c:v>
                </c:pt>
              </c:numCache>
            </c:numRef>
          </c:xVal>
          <c:yVal>
            <c:numRef>
              <c:f>'VFPPA Data Input'!$BB$101:$BI$101</c:f>
              <c:numCache>
                <c:formatCode>0</c:formatCode>
                <c:ptCount val="8"/>
                <c:pt idx="0">
                  <c:v>235.27777777777774</c:v>
                </c:pt>
                <c:pt idx="1">
                  <c:v>227.71527777777774</c:v>
                </c:pt>
                <c:pt idx="2">
                  <c:v>220.15277777777774</c:v>
                </c:pt>
                <c:pt idx="3">
                  <c:v>211.74999999999997</c:v>
                </c:pt>
                <c:pt idx="4">
                  <c:v>201.66666666666663</c:v>
                </c:pt>
                <c:pt idx="5">
                  <c:v>189.06249999999997</c:v>
                </c:pt>
                <c:pt idx="6">
                  <c:v>173.0972222222222</c:v>
                </c:pt>
                <c:pt idx="7">
                  <c:v>152.93055555555554</c:v>
                </c:pt>
              </c:numCache>
            </c:numRef>
          </c:yVal>
          <c:smooth val="1"/>
        </c:ser>
        <c:ser>
          <c:idx val="10"/>
          <c:order val="3"/>
          <c:tx>
            <c:v>D50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Input'!$AS$102:$AZ$102</c:f>
              <c:numCache>
                <c:formatCode>0</c:formatCode>
                <c:ptCount val="8"/>
                <c:pt idx="0">
                  <c:v>69.444444444444457</c:v>
                </c:pt>
                <c:pt idx="1">
                  <c:v>166.66666666666669</c:v>
                </c:pt>
                <c:pt idx="2">
                  <c:v>250</c:v>
                </c:pt>
                <c:pt idx="3">
                  <c:v>333.33333333333337</c:v>
                </c:pt>
                <c:pt idx="4">
                  <c:v>416.66666666666669</c:v>
                </c:pt>
                <c:pt idx="5">
                  <c:v>500</c:v>
                </c:pt>
                <c:pt idx="6">
                  <c:v>583.33333333333337</c:v>
                </c:pt>
                <c:pt idx="7">
                  <c:v>666.66666666666674</c:v>
                </c:pt>
              </c:numCache>
            </c:numRef>
          </c:xVal>
          <c:yVal>
            <c:numRef>
              <c:f>'VFPPA Data Input'!$BB$102:$BI$102</c:f>
              <c:numCache>
                <c:formatCode>0</c:formatCode>
                <c:ptCount val="8"/>
                <c:pt idx="0">
                  <c:v>194.44444444444446</c:v>
                </c:pt>
                <c:pt idx="1">
                  <c:v>188.19444444444446</c:v>
                </c:pt>
                <c:pt idx="2">
                  <c:v>181.94444444444446</c:v>
                </c:pt>
                <c:pt idx="3">
                  <c:v>175.00000000000003</c:v>
                </c:pt>
                <c:pt idx="4">
                  <c:v>166.66666666666669</c:v>
                </c:pt>
                <c:pt idx="5">
                  <c:v>156.25000000000003</c:v>
                </c:pt>
                <c:pt idx="6">
                  <c:v>143.05555555555557</c:v>
                </c:pt>
                <c:pt idx="7">
                  <c:v>126.3888888888889</c:v>
                </c:pt>
              </c:numCache>
            </c:numRef>
          </c:yVal>
          <c:smooth val="1"/>
        </c:ser>
        <c:ser>
          <c:idx val="11"/>
          <c:order val="4"/>
          <c:tx>
            <c:v>D45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Input'!$AS$103:$AZ$103</c:f>
              <c:numCache>
                <c:formatCode>0</c:formatCode>
                <c:ptCount val="8"/>
                <c:pt idx="0">
                  <c:v>56.25</c:v>
                </c:pt>
                <c:pt idx="1">
                  <c:v>150</c:v>
                </c:pt>
                <c:pt idx="2">
                  <c:v>225</c:v>
                </c:pt>
                <c:pt idx="3">
                  <c:v>300</c:v>
                </c:pt>
                <c:pt idx="4">
                  <c:v>375</c:v>
                </c:pt>
                <c:pt idx="5">
                  <c:v>450</c:v>
                </c:pt>
                <c:pt idx="6">
                  <c:v>525</c:v>
                </c:pt>
                <c:pt idx="7">
                  <c:v>600</c:v>
                </c:pt>
              </c:numCache>
            </c:numRef>
          </c:xVal>
          <c:yVal>
            <c:numRef>
              <c:f>'VFPPA Data Input'!$BB$103:$BI$103</c:f>
              <c:numCache>
                <c:formatCode>0</c:formatCode>
                <c:ptCount val="8"/>
                <c:pt idx="0">
                  <c:v>157.5</c:v>
                </c:pt>
                <c:pt idx="1">
                  <c:v>152.4375</c:v>
                </c:pt>
                <c:pt idx="2">
                  <c:v>147.375</c:v>
                </c:pt>
                <c:pt idx="3">
                  <c:v>141.75</c:v>
                </c:pt>
                <c:pt idx="4">
                  <c:v>135</c:v>
                </c:pt>
                <c:pt idx="5">
                  <c:v>126.5625</c:v>
                </c:pt>
                <c:pt idx="6">
                  <c:v>115.875</c:v>
                </c:pt>
                <c:pt idx="7">
                  <c:v>102.375</c:v>
                </c:pt>
              </c:numCache>
            </c:numRef>
          </c:yVal>
          <c:smooth val="1"/>
        </c:ser>
        <c:dLbls>
          <c:showVal val="1"/>
        </c:dLbls>
        <c:axId val="107881600"/>
        <c:axId val="107883520"/>
      </c:scatterChart>
      <c:valAx>
        <c:axId val="107881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133779264214048"/>
              <c:y val="0.926590538336052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883520"/>
        <c:crosses val="autoZero"/>
        <c:crossBetween val="midCat"/>
      </c:valAx>
      <c:valAx>
        <c:axId val="107883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3377926421404658E-2"/>
              <c:y val="0.43230016313214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8816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89520624303998"/>
          <c:y val="0.24959216965742487"/>
          <c:w val="9.3645484949833768E-2"/>
          <c:h val="0.515497553017939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808249721293214E-2"/>
          <c:y val="0.11908646003262642"/>
          <c:w val="0.79041248606465531"/>
          <c:h val="0.75693311582381761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Input'!$I$20:$P$20</c:f>
              <c:numCache>
                <c:formatCode>0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</c:numCache>
            </c:numRef>
          </c:xVal>
          <c:yVal>
            <c:numRef>
              <c:f>'VFPPA Data Input'!$Q$20:$X$20</c:f>
              <c:numCache>
                <c:formatCode>0</c:formatCode>
                <c:ptCount val="8"/>
                <c:pt idx="0">
                  <c:v>280</c:v>
                </c:pt>
                <c:pt idx="1">
                  <c:v>271</c:v>
                </c:pt>
                <c:pt idx="2">
                  <c:v>262</c:v>
                </c:pt>
                <c:pt idx="3">
                  <c:v>252</c:v>
                </c:pt>
                <c:pt idx="4">
                  <c:v>240</c:v>
                </c:pt>
                <c:pt idx="5">
                  <c:v>225</c:v>
                </c:pt>
                <c:pt idx="6">
                  <c:v>206</c:v>
                </c:pt>
                <c:pt idx="7">
                  <c:v>182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Input'!$I$105:$P$105</c:f>
              <c:numCache>
                <c:formatCode>0</c:formatCode>
                <c:ptCount val="8"/>
                <c:pt idx="0">
                  <c:v>42.013888888888886</c:v>
                </c:pt>
                <c:pt idx="1">
                  <c:v>91.666666666666657</c:v>
                </c:pt>
                <c:pt idx="2">
                  <c:v>137.5</c:v>
                </c:pt>
                <c:pt idx="3">
                  <c:v>183.33333333333331</c:v>
                </c:pt>
                <c:pt idx="4">
                  <c:v>229.16666666666666</c:v>
                </c:pt>
                <c:pt idx="5">
                  <c:v>275</c:v>
                </c:pt>
                <c:pt idx="6">
                  <c:v>320.83333333333331</c:v>
                </c:pt>
                <c:pt idx="7">
                  <c:v>366.66666666666663</c:v>
                </c:pt>
              </c:numCache>
            </c:numRef>
          </c:xVal>
          <c:yVal>
            <c:numRef>
              <c:f>'VFPPA Data Input'!$Q$105:$X$105</c:f>
              <c:numCache>
                <c:formatCode>0</c:formatCode>
                <c:ptCount val="8"/>
                <c:pt idx="0">
                  <c:v>235.27777777777774</c:v>
                </c:pt>
                <c:pt idx="1">
                  <c:v>227.71527777777774</c:v>
                </c:pt>
                <c:pt idx="2">
                  <c:v>220.15277777777774</c:v>
                </c:pt>
                <c:pt idx="3">
                  <c:v>211.74999999999997</c:v>
                </c:pt>
                <c:pt idx="4">
                  <c:v>201.66666666666663</c:v>
                </c:pt>
                <c:pt idx="5">
                  <c:v>189.06249999999997</c:v>
                </c:pt>
                <c:pt idx="6">
                  <c:v>173.0972222222222</c:v>
                </c:pt>
                <c:pt idx="7">
                  <c:v>152.93055555555554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Input'!$I$110:$P$110</c:f>
              <c:numCache>
                <c:formatCode>0</c:formatCode>
                <c:ptCount val="8"/>
                <c:pt idx="0">
                  <c:v>34.722222222222229</c:v>
                </c:pt>
                <c:pt idx="1">
                  <c:v>83.333333333333343</c:v>
                </c:pt>
                <c:pt idx="2">
                  <c:v>125</c:v>
                </c:pt>
                <c:pt idx="3">
                  <c:v>166.66666666666669</c:v>
                </c:pt>
                <c:pt idx="4">
                  <c:v>208.33333333333334</c:v>
                </c:pt>
                <c:pt idx="5">
                  <c:v>250</c:v>
                </c:pt>
                <c:pt idx="6">
                  <c:v>291.66666666666669</c:v>
                </c:pt>
                <c:pt idx="7">
                  <c:v>333.33333333333337</c:v>
                </c:pt>
              </c:numCache>
            </c:numRef>
          </c:xVal>
          <c:yVal>
            <c:numRef>
              <c:f>'VFPPA Data Input'!$Q$110:$X$110</c:f>
              <c:numCache>
                <c:formatCode>0</c:formatCode>
                <c:ptCount val="8"/>
                <c:pt idx="0">
                  <c:v>194.44444444444446</c:v>
                </c:pt>
                <c:pt idx="1">
                  <c:v>188.19444444444446</c:v>
                </c:pt>
                <c:pt idx="2">
                  <c:v>181.94444444444446</c:v>
                </c:pt>
                <c:pt idx="3">
                  <c:v>175.00000000000003</c:v>
                </c:pt>
                <c:pt idx="4">
                  <c:v>166.66666666666669</c:v>
                </c:pt>
                <c:pt idx="5">
                  <c:v>156.25000000000003</c:v>
                </c:pt>
                <c:pt idx="6">
                  <c:v>143.05555555555557</c:v>
                </c:pt>
                <c:pt idx="7">
                  <c:v>126.3888888888889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Input'!$I$115:$P$115</c:f>
              <c:numCache>
                <c:formatCode>0</c:formatCode>
                <c:ptCount val="8"/>
                <c:pt idx="0">
                  <c:v>28.125</c:v>
                </c:pt>
                <c:pt idx="1">
                  <c:v>75</c:v>
                </c:pt>
                <c:pt idx="2">
                  <c:v>112.5</c:v>
                </c:pt>
                <c:pt idx="3">
                  <c:v>150</c:v>
                </c:pt>
                <c:pt idx="4">
                  <c:v>187.5</c:v>
                </c:pt>
                <c:pt idx="5">
                  <c:v>225</c:v>
                </c:pt>
                <c:pt idx="6">
                  <c:v>262.5</c:v>
                </c:pt>
                <c:pt idx="7">
                  <c:v>300</c:v>
                </c:pt>
              </c:numCache>
            </c:numRef>
          </c:xVal>
          <c:yVal>
            <c:numRef>
              <c:f>'VFPPA Data Input'!$Q$115:$X$115</c:f>
              <c:numCache>
                <c:formatCode>0</c:formatCode>
                <c:ptCount val="8"/>
                <c:pt idx="0">
                  <c:v>157.5</c:v>
                </c:pt>
                <c:pt idx="1">
                  <c:v>152.4375</c:v>
                </c:pt>
                <c:pt idx="2">
                  <c:v>147.375</c:v>
                </c:pt>
                <c:pt idx="3">
                  <c:v>141.75</c:v>
                </c:pt>
                <c:pt idx="4">
                  <c:v>135</c:v>
                </c:pt>
                <c:pt idx="5">
                  <c:v>126.5625</c:v>
                </c:pt>
                <c:pt idx="6">
                  <c:v>115.875</c:v>
                </c:pt>
                <c:pt idx="7">
                  <c:v>102.375</c:v>
                </c:pt>
              </c:numCache>
            </c:numRef>
          </c:yVal>
          <c:smooth val="1"/>
        </c:ser>
        <c:ser>
          <c:idx val="6"/>
          <c:order val="4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'VFPPA Data Input'!$AS$20:$AZ$20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</c:numCache>
            </c:numRef>
          </c:xVal>
          <c:yVal>
            <c:numRef>
              <c:f>'VFPPA Data Input'!$Q$23:$X$23</c:f>
              <c:numCache>
                <c:formatCode>General</c:formatCode>
                <c:ptCount val="8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</c:v>
                </c:pt>
              </c:numCache>
            </c:numRef>
          </c:yVal>
          <c:smooth val="1"/>
        </c:ser>
        <c:ser>
          <c:idx val="8"/>
          <c:order val="5"/>
          <c:tx>
            <c:v>D60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Input'!$AS$20:$AZ$20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</c:numCache>
            </c:numRef>
          </c:xVal>
          <c:yVal>
            <c:numRef>
              <c:f>'VFPPA Data Input'!$BB$20:$BI$20</c:f>
              <c:numCache>
                <c:formatCode>0</c:formatCode>
                <c:ptCount val="8"/>
                <c:pt idx="0">
                  <c:v>280</c:v>
                </c:pt>
                <c:pt idx="1">
                  <c:v>271</c:v>
                </c:pt>
                <c:pt idx="2">
                  <c:v>262</c:v>
                </c:pt>
                <c:pt idx="3">
                  <c:v>252</c:v>
                </c:pt>
                <c:pt idx="4">
                  <c:v>240</c:v>
                </c:pt>
                <c:pt idx="5">
                  <c:v>225</c:v>
                </c:pt>
                <c:pt idx="6">
                  <c:v>206</c:v>
                </c:pt>
                <c:pt idx="7">
                  <c:v>182</c:v>
                </c:pt>
              </c:numCache>
            </c:numRef>
          </c:yVal>
          <c:smooth val="1"/>
        </c:ser>
        <c:ser>
          <c:idx val="9"/>
          <c:order val="6"/>
          <c:tx>
            <c:v>D55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Input'!$AS$101:$AZ$101</c:f>
              <c:numCache>
                <c:formatCode>0</c:formatCode>
                <c:ptCount val="8"/>
                <c:pt idx="0">
                  <c:v>84.027777777777771</c:v>
                </c:pt>
                <c:pt idx="1">
                  <c:v>183.33333333333331</c:v>
                </c:pt>
                <c:pt idx="2">
                  <c:v>275</c:v>
                </c:pt>
                <c:pt idx="3">
                  <c:v>366.66666666666663</c:v>
                </c:pt>
                <c:pt idx="4">
                  <c:v>458.33333333333331</c:v>
                </c:pt>
                <c:pt idx="5">
                  <c:v>550</c:v>
                </c:pt>
                <c:pt idx="6">
                  <c:v>641.66666666666663</c:v>
                </c:pt>
                <c:pt idx="7">
                  <c:v>733.33333333333326</c:v>
                </c:pt>
              </c:numCache>
            </c:numRef>
          </c:xVal>
          <c:yVal>
            <c:numRef>
              <c:f>'VFPPA Data Input'!$BB$101:$BI$101</c:f>
              <c:numCache>
                <c:formatCode>0</c:formatCode>
                <c:ptCount val="8"/>
                <c:pt idx="0">
                  <c:v>235.27777777777774</c:v>
                </c:pt>
                <c:pt idx="1">
                  <c:v>227.71527777777774</c:v>
                </c:pt>
                <c:pt idx="2">
                  <c:v>220.15277777777774</c:v>
                </c:pt>
                <c:pt idx="3">
                  <c:v>211.74999999999997</c:v>
                </c:pt>
                <c:pt idx="4">
                  <c:v>201.66666666666663</c:v>
                </c:pt>
                <c:pt idx="5">
                  <c:v>189.06249999999997</c:v>
                </c:pt>
                <c:pt idx="6">
                  <c:v>173.0972222222222</c:v>
                </c:pt>
                <c:pt idx="7">
                  <c:v>152.93055555555554</c:v>
                </c:pt>
              </c:numCache>
            </c:numRef>
          </c:yVal>
          <c:smooth val="1"/>
        </c:ser>
        <c:ser>
          <c:idx val="10"/>
          <c:order val="7"/>
          <c:tx>
            <c:v>D50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Input'!$AS$102:$AZ$102</c:f>
              <c:numCache>
                <c:formatCode>0</c:formatCode>
                <c:ptCount val="8"/>
                <c:pt idx="0">
                  <c:v>69.444444444444457</c:v>
                </c:pt>
                <c:pt idx="1">
                  <c:v>166.66666666666669</c:v>
                </c:pt>
                <c:pt idx="2">
                  <c:v>250</c:v>
                </c:pt>
                <c:pt idx="3">
                  <c:v>333.33333333333337</c:v>
                </c:pt>
                <c:pt idx="4">
                  <c:v>416.66666666666669</c:v>
                </c:pt>
                <c:pt idx="5">
                  <c:v>500</c:v>
                </c:pt>
                <c:pt idx="6">
                  <c:v>583.33333333333337</c:v>
                </c:pt>
                <c:pt idx="7">
                  <c:v>666.66666666666674</c:v>
                </c:pt>
              </c:numCache>
            </c:numRef>
          </c:xVal>
          <c:yVal>
            <c:numRef>
              <c:f>'VFPPA Data Input'!$BB$102:$BI$102</c:f>
              <c:numCache>
                <c:formatCode>0</c:formatCode>
                <c:ptCount val="8"/>
                <c:pt idx="0">
                  <c:v>194.44444444444446</c:v>
                </c:pt>
                <c:pt idx="1">
                  <c:v>188.19444444444446</c:v>
                </c:pt>
                <c:pt idx="2">
                  <c:v>181.94444444444446</c:v>
                </c:pt>
                <c:pt idx="3">
                  <c:v>175.00000000000003</c:v>
                </c:pt>
                <c:pt idx="4">
                  <c:v>166.66666666666669</c:v>
                </c:pt>
                <c:pt idx="5">
                  <c:v>156.25000000000003</c:v>
                </c:pt>
                <c:pt idx="6">
                  <c:v>143.05555555555557</c:v>
                </c:pt>
                <c:pt idx="7">
                  <c:v>126.3888888888889</c:v>
                </c:pt>
              </c:numCache>
            </c:numRef>
          </c:yVal>
          <c:smooth val="1"/>
        </c:ser>
        <c:ser>
          <c:idx val="11"/>
          <c:order val="8"/>
          <c:tx>
            <c:v>D45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Input'!$AS$103:$AZ$103</c:f>
              <c:numCache>
                <c:formatCode>0</c:formatCode>
                <c:ptCount val="8"/>
                <c:pt idx="0">
                  <c:v>56.25</c:v>
                </c:pt>
                <c:pt idx="1">
                  <c:v>150</c:v>
                </c:pt>
                <c:pt idx="2">
                  <c:v>225</c:v>
                </c:pt>
                <c:pt idx="3">
                  <c:v>300</c:v>
                </c:pt>
                <c:pt idx="4">
                  <c:v>375</c:v>
                </c:pt>
                <c:pt idx="5">
                  <c:v>450</c:v>
                </c:pt>
                <c:pt idx="6">
                  <c:v>525</c:v>
                </c:pt>
                <c:pt idx="7">
                  <c:v>600</c:v>
                </c:pt>
              </c:numCache>
            </c:numRef>
          </c:xVal>
          <c:yVal>
            <c:numRef>
              <c:f>'VFPPA Data Input'!$BB$103:$BI$103</c:f>
              <c:numCache>
                <c:formatCode>0</c:formatCode>
                <c:ptCount val="8"/>
                <c:pt idx="0">
                  <c:v>157.5</c:v>
                </c:pt>
                <c:pt idx="1">
                  <c:v>152.4375</c:v>
                </c:pt>
                <c:pt idx="2">
                  <c:v>147.375</c:v>
                </c:pt>
                <c:pt idx="3">
                  <c:v>141.75</c:v>
                </c:pt>
                <c:pt idx="4">
                  <c:v>135</c:v>
                </c:pt>
                <c:pt idx="5">
                  <c:v>126.5625</c:v>
                </c:pt>
                <c:pt idx="6">
                  <c:v>115.875</c:v>
                </c:pt>
                <c:pt idx="7">
                  <c:v>102.375</c:v>
                </c:pt>
              </c:numCache>
            </c:numRef>
          </c:yVal>
          <c:smooth val="1"/>
        </c:ser>
        <c:dLbls>
          <c:showVal val="1"/>
        </c:dLbls>
        <c:axId val="108279296"/>
        <c:axId val="108281216"/>
      </c:scatterChart>
      <c:valAx>
        <c:axId val="108279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133779264214048"/>
              <c:y val="0.926590538336052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81216"/>
        <c:crosses val="autoZero"/>
        <c:crossBetween val="midCat"/>
      </c:valAx>
      <c:valAx>
        <c:axId val="108281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3377926421404658E-2"/>
              <c:y val="0.4323001631321410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792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89520624303976"/>
          <c:y val="0.24959216965742481"/>
          <c:w val="9.3645484949833768E-2"/>
          <c:h val="0.515497553017939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808249721293214E-2"/>
          <c:y val="0.11908646003262642"/>
          <c:w val="0.7904124860646552"/>
          <c:h val="0.75693311582381761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b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b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b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b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b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b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b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b"/>
              <c:showVal val="1"/>
            </c:dLbl>
            <c:dLblPos val="b"/>
            <c:showVal val="1"/>
          </c:dLbls>
          <c:xVal>
            <c:numRef>
              <c:f>'VFPPA Data Input'!$I$20:$P$20</c:f>
              <c:numCache>
                <c:formatCode>0</c:formatCode>
                <c:ptCount val="8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</c:numCache>
            </c:numRef>
          </c:xVal>
          <c:yVal>
            <c:numRef>
              <c:f>'VFPPA Data Input'!$Q$20:$X$20</c:f>
              <c:numCache>
                <c:formatCode>0</c:formatCode>
                <c:ptCount val="8"/>
                <c:pt idx="0">
                  <c:v>280</c:v>
                </c:pt>
                <c:pt idx="1">
                  <c:v>271</c:v>
                </c:pt>
                <c:pt idx="2">
                  <c:v>262</c:v>
                </c:pt>
                <c:pt idx="3">
                  <c:v>252</c:v>
                </c:pt>
                <c:pt idx="4">
                  <c:v>240</c:v>
                </c:pt>
                <c:pt idx="5">
                  <c:v>225</c:v>
                </c:pt>
                <c:pt idx="6">
                  <c:v>206</c:v>
                </c:pt>
                <c:pt idx="7">
                  <c:v>182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b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b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b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b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b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b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b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b"/>
              <c:showVal val="1"/>
            </c:dLbl>
            <c:dLblPos val="b"/>
            <c:showVal val="1"/>
          </c:dLbls>
          <c:xVal>
            <c:numRef>
              <c:f>'VFPPA Data Input'!$I$105:$P$105</c:f>
              <c:numCache>
                <c:formatCode>0</c:formatCode>
                <c:ptCount val="8"/>
                <c:pt idx="0">
                  <c:v>42.013888888888886</c:v>
                </c:pt>
                <c:pt idx="1">
                  <c:v>91.666666666666657</c:v>
                </c:pt>
                <c:pt idx="2">
                  <c:v>137.5</c:v>
                </c:pt>
                <c:pt idx="3">
                  <c:v>183.33333333333331</c:v>
                </c:pt>
                <c:pt idx="4">
                  <c:v>229.16666666666666</c:v>
                </c:pt>
                <c:pt idx="5">
                  <c:v>275</c:v>
                </c:pt>
                <c:pt idx="6">
                  <c:v>320.83333333333331</c:v>
                </c:pt>
                <c:pt idx="7">
                  <c:v>366.66666666666663</c:v>
                </c:pt>
              </c:numCache>
            </c:numRef>
          </c:xVal>
          <c:yVal>
            <c:numRef>
              <c:f>'VFPPA Data Input'!$Q$105:$X$105</c:f>
              <c:numCache>
                <c:formatCode>0</c:formatCode>
                <c:ptCount val="8"/>
                <c:pt idx="0">
                  <c:v>235.27777777777774</c:v>
                </c:pt>
                <c:pt idx="1">
                  <c:v>227.71527777777774</c:v>
                </c:pt>
                <c:pt idx="2">
                  <c:v>220.15277777777774</c:v>
                </c:pt>
                <c:pt idx="3">
                  <c:v>211.74999999999997</c:v>
                </c:pt>
                <c:pt idx="4">
                  <c:v>201.66666666666663</c:v>
                </c:pt>
                <c:pt idx="5">
                  <c:v>189.06249999999997</c:v>
                </c:pt>
                <c:pt idx="6">
                  <c:v>173.0972222222222</c:v>
                </c:pt>
                <c:pt idx="7">
                  <c:v>152.93055555555554</c:v>
                </c:pt>
              </c:numCache>
            </c:numRef>
          </c:yVal>
          <c:smooth val="1"/>
        </c:ser>
        <c:ser>
          <c:idx val="6"/>
          <c:order val="2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'VFPPA Data Input'!$AS$20:$AZ$20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</c:numCache>
            </c:numRef>
          </c:xVal>
          <c:yVal>
            <c:numRef>
              <c:f>'VFPPA Data Input'!$Q$23:$X$23</c:f>
              <c:numCache>
                <c:formatCode>General</c:formatCode>
                <c:ptCount val="8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</c:v>
                </c:pt>
              </c:numCache>
            </c:numRef>
          </c:yVal>
          <c:smooth val="1"/>
        </c:ser>
        <c:ser>
          <c:idx val="8"/>
          <c:order val="3"/>
          <c:tx>
            <c:v>D60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Input'!$AS$20:$AZ$20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</c:numCache>
            </c:numRef>
          </c:xVal>
          <c:yVal>
            <c:numRef>
              <c:f>'VFPPA Data Input'!$BB$20:$BI$20</c:f>
              <c:numCache>
                <c:formatCode>0</c:formatCode>
                <c:ptCount val="8"/>
                <c:pt idx="0">
                  <c:v>280</c:v>
                </c:pt>
                <c:pt idx="1">
                  <c:v>271</c:v>
                </c:pt>
                <c:pt idx="2">
                  <c:v>262</c:v>
                </c:pt>
                <c:pt idx="3">
                  <c:v>252</c:v>
                </c:pt>
                <c:pt idx="4">
                  <c:v>240</c:v>
                </c:pt>
                <c:pt idx="5">
                  <c:v>225</c:v>
                </c:pt>
                <c:pt idx="6">
                  <c:v>206</c:v>
                </c:pt>
                <c:pt idx="7">
                  <c:v>182</c:v>
                </c:pt>
              </c:numCache>
            </c:numRef>
          </c:yVal>
          <c:smooth val="1"/>
        </c:ser>
        <c:ser>
          <c:idx val="9"/>
          <c:order val="4"/>
          <c:tx>
            <c:v>D55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dLblPos val="t"/>
            <c:showVal val="1"/>
          </c:dLbls>
          <c:xVal>
            <c:numRef>
              <c:f>'VFPPA Data Input'!$AS$101:$AZ$101</c:f>
              <c:numCache>
                <c:formatCode>0</c:formatCode>
                <c:ptCount val="8"/>
                <c:pt idx="0">
                  <c:v>84.027777777777771</c:v>
                </c:pt>
                <c:pt idx="1">
                  <c:v>183.33333333333331</c:v>
                </c:pt>
                <c:pt idx="2">
                  <c:v>275</c:v>
                </c:pt>
                <c:pt idx="3">
                  <c:v>366.66666666666663</c:v>
                </c:pt>
                <c:pt idx="4">
                  <c:v>458.33333333333331</c:v>
                </c:pt>
                <c:pt idx="5">
                  <c:v>550</c:v>
                </c:pt>
                <c:pt idx="6">
                  <c:v>641.66666666666663</c:v>
                </c:pt>
                <c:pt idx="7">
                  <c:v>733.33333333333326</c:v>
                </c:pt>
              </c:numCache>
            </c:numRef>
          </c:xVal>
          <c:yVal>
            <c:numRef>
              <c:f>'VFPPA Data Input'!$BB$101:$BI$101</c:f>
              <c:numCache>
                <c:formatCode>0</c:formatCode>
                <c:ptCount val="8"/>
                <c:pt idx="0">
                  <c:v>235.27777777777774</c:v>
                </c:pt>
                <c:pt idx="1">
                  <c:v>227.71527777777774</c:v>
                </c:pt>
                <c:pt idx="2">
                  <c:v>220.15277777777774</c:v>
                </c:pt>
                <c:pt idx="3">
                  <c:v>211.74999999999997</c:v>
                </c:pt>
                <c:pt idx="4">
                  <c:v>201.66666666666663</c:v>
                </c:pt>
                <c:pt idx="5">
                  <c:v>189.06249999999997</c:v>
                </c:pt>
                <c:pt idx="6">
                  <c:v>173.0972222222222</c:v>
                </c:pt>
                <c:pt idx="7">
                  <c:v>152.93055555555554</c:v>
                </c:pt>
              </c:numCache>
            </c:numRef>
          </c:yVal>
          <c:smooth val="1"/>
        </c:ser>
        <c:dLbls>
          <c:showVal val="1"/>
        </c:dLbls>
        <c:axId val="108436480"/>
        <c:axId val="108479616"/>
      </c:scatterChart>
      <c:valAx>
        <c:axId val="108436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133779264214048"/>
              <c:y val="0.926590538336052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79616"/>
        <c:crosses val="autoZero"/>
        <c:crossBetween val="midCat"/>
      </c:valAx>
      <c:valAx>
        <c:axId val="108479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3377926421404658E-2"/>
              <c:y val="0.432300163132141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364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89520624303998"/>
          <c:y val="0.24959216965742487"/>
          <c:w val="9.3645484949833768E-2"/>
          <c:h val="0.515497553017939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7.5808249721293214E-2"/>
          <c:y val="0.11908646003262642"/>
          <c:w val="0.7904124860646552"/>
          <c:h val="0.75693311582381761"/>
        </c:manualLayout>
      </c:layout>
      <c:scatterChart>
        <c:scatterStyle val="smoothMarker"/>
        <c:ser>
          <c:idx val="1"/>
          <c:order val="0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b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b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b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b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b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b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b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b"/>
              <c:showVal val="1"/>
            </c:dLbl>
            <c:dLblPos val="b"/>
            <c:showVal val="1"/>
          </c:dLbls>
          <c:xVal>
            <c:numRef>
              <c:f>'VFPPA Data Input'!$I$105:$P$105</c:f>
              <c:numCache>
                <c:formatCode>0</c:formatCode>
                <c:ptCount val="8"/>
                <c:pt idx="0">
                  <c:v>42.013888888888886</c:v>
                </c:pt>
                <c:pt idx="1">
                  <c:v>91.666666666666657</c:v>
                </c:pt>
                <c:pt idx="2">
                  <c:v>137.5</c:v>
                </c:pt>
                <c:pt idx="3">
                  <c:v>183.33333333333331</c:v>
                </c:pt>
                <c:pt idx="4">
                  <c:v>229.16666666666666</c:v>
                </c:pt>
                <c:pt idx="5">
                  <c:v>275</c:v>
                </c:pt>
                <c:pt idx="6">
                  <c:v>320.83333333333331</c:v>
                </c:pt>
                <c:pt idx="7">
                  <c:v>366.66666666666663</c:v>
                </c:pt>
              </c:numCache>
            </c:numRef>
          </c:xVal>
          <c:yVal>
            <c:numRef>
              <c:f>'VFPPA Data Input'!$Q$105:$X$105</c:f>
              <c:numCache>
                <c:formatCode>0</c:formatCode>
                <c:ptCount val="8"/>
                <c:pt idx="0">
                  <c:v>235.27777777777774</c:v>
                </c:pt>
                <c:pt idx="1">
                  <c:v>227.71527777777774</c:v>
                </c:pt>
                <c:pt idx="2">
                  <c:v>220.15277777777774</c:v>
                </c:pt>
                <c:pt idx="3">
                  <c:v>211.74999999999997</c:v>
                </c:pt>
                <c:pt idx="4">
                  <c:v>201.66666666666663</c:v>
                </c:pt>
                <c:pt idx="5">
                  <c:v>189.06249999999997</c:v>
                </c:pt>
                <c:pt idx="6">
                  <c:v>173.0972222222222</c:v>
                </c:pt>
                <c:pt idx="7">
                  <c:v>152.93055555555554</c:v>
                </c:pt>
              </c:numCache>
            </c:numRef>
          </c:yVal>
          <c:smooth val="1"/>
        </c:ser>
        <c:ser>
          <c:idx val="2"/>
          <c:order val="1"/>
          <c:tx>
            <c:v>50hz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b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b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b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b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b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b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b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b"/>
              <c:showVal val="1"/>
            </c:dLbl>
            <c:dLblPos val="b"/>
            <c:showVal val="1"/>
          </c:dLbls>
          <c:xVal>
            <c:numRef>
              <c:f>'VFPPA Data Input'!$I$110:$P$110</c:f>
              <c:numCache>
                <c:formatCode>0</c:formatCode>
                <c:ptCount val="8"/>
                <c:pt idx="0">
                  <c:v>34.722222222222229</c:v>
                </c:pt>
                <c:pt idx="1">
                  <c:v>83.333333333333343</c:v>
                </c:pt>
                <c:pt idx="2">
                  <c:v>125</c:v>
                </c:pt>
                <c:pt idx="3">
                  <c:v>166.66666666666669</c:v>
                </c:pt>
                <c:pt idx="4">
                  <c:v>208.33333333333334</c:v>
                </c:pt>
                <c:pt idx="5">
                  <c:v>250</c:v>
                </c:pt>
                <c:pt idx="6">
                  <c:v>291.66666666666669</c:v>
                </c:pt>
                <c:pt idx="7">
                  <c:v>333.33333333333337</c:v>
                </c:pt>
              </c:numCache>
            </c:numRef>
          </c:xVal>
          <c:yVal>
            <c:numRef>
              <c:f>'VFPPA Data Input'!$Q$110:$X$110</c:f>
              <c:numCache>
                <c:formatCode>0</c:formatCode>
                <c:ptCount val="8"/>
                <c:pt idx="0">
                  <c:v>194.44444444444446</c:v>
                </c:pt>
                <c:pt idx="1">
                  <c:v>188.19444444444446</c:v>
                </c:pt>
                <c:pt idx="2">
                  <c:v>181.94444444444446</c:v>
                </c:pt>
                <c:pt idx="3">
                  <c:v>175.00000000000003</c:v>
                </c:pt>
                <c:pt idx="4">
                  <c:v>166.66666666666669</c:v>
                </c:pt>
                <c:pt idx="5">
                  <c:v>156.25000000000003</c:v>
                </c:pt>
                <c:pt idx="6">
                  <c:v>143.05555555555557</c:v>
                </c:pt>
                <c:pt idx="7">
                  <c:v>126.3888888888889</c:v>
                </c:pt>
              </c:numCache>
            </c:numRef>
          </c:yVal>
          <c:smooth val="1"/>
        </c:ser>
        <c:ser>
          <c:idx val="6"/>
          <c:order val="2"/>
          <c:tx>
            <c:v>System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'VFPPA Data Input'!$AS$20:$AZ$20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</c:numCache>
            </c:numRef>
          </c:xVal>
          <c:yVal>
            <c:numRef>
              <c:f>'VFPPA Data Input'!$Q$23:$X$23</c:f>
              <c:numCache>
                <c:formatCode>General</c:formatCode>
                <c:ptCount val="8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</c:v>
                </c:pt>
              </c:numCache>
            </c:numRef>
          </c:yVal>
          <c:smooth val="1"/>
        </c:ser>
        <c:ser>
          <c:idx val="9"/>
          <c:order val="3"/>
          <c:tx>
            <c:v>D55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Input'!$AS$101:$AZ$101</c:f>
              <c:numCache>
                <c:formatCode>0</c:formatCode>
                <c:ptCount val="8"/>
                <c:pt idx="0">
                  <c:v>84.027777777777771</c:v>
                </c:pt>
                <c:pt idx="1">
                  <c:v>183.33333333333331</c:v>
                </c:pt>
                <c:pt idx="2">
                  <c:v>275</c:v>
                </c:pt>
                <c:pt idx="3">
                  <c:v>366.66666666666663</c:v>
                </c:pt>
                <c:pt idx="4">
                  <c:v>458.33333333333331</c:v>
                </c:pt>
                <c:pt idx="5">
                  <c:v>550</c:v>
                </c:pt>
                <c:pt idx="6">
                  <c:v>641.66666666666663</c:v>
                </c:pt>
                <c:pt idx="7">
                  <c:v>733.33333333333326</c:v>
                </c:pt>
              </c:numCache>
            </c:numRef>
          </c:xVal>
          <c:yVal>
            <c:numRef>
              <c:f>'VFPPA Data Input'!$BB$101:$BI$101</c:f>
              <c:numCache>
                <c:formatCode>0</c:formatCode>
                <c:ptCount val="8"/>
                <c:pt idx="0">
                  <c:v>235.27777777777774</c:v>
                </c:pt>
                <c:pt idx="1">
                  <c:v>227.71527777777774</c:v>
                </c:pt>
                <c:pt idx="2">
                  <c:v>220.15277777777774</c:v>
                </c:pt>
                <c:pt idx="3">
                  <c:v>211.74999999999997</c:v>
                </c:pt>
                <c:pt idx="4">
                  <c:v>201.66666666666663</c:v>
                </c:pt>
                <c:pt idx="5">
                  <c:v>189.06249999999997</c:v>
                </c:pt>
                <c:pt idx="6">
                  <c:v>173.0972222222222</c:v>
                </c:pt>
                <c:pt idx="7">
                  <c:v>152.93055555555554</c:v>
                </c:pt>
              </c:numCache>
            </c:numRef>
          </c:yVal>
          <c:smooth val="1"/>
        </c:ser>
        <c:ser>
          <c:idx val="10"/>
          <c:order val="4"/>
          <c:tx>
            <c:v>D50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Input'!$AS$102:$AZ$102</c:f>
              <c:numCache>
                <c:formatCode>0</c:formatCode>
                <c:ptCount val="8"/>
                <c:pt idx="0">
                  <c:v>69.444444444444457</c:v>
                </c:pt>
                <c:pt idx="1">
                  <c:v>166.66666666666669</c:v>
                </c:pt>
                <c:pt idx="2">
                  <c:v>250</c:v>
                </c:pt>
                <c:pt idx="3">
                  <c:v>333.33333333333337</c:v>
                </c:pt>
                <c:pt idx="4">
                  <c:v>416.66666666666669</c:v>
                </c:pt>
                <c:pt idx="5">
                  <c:v>500</c:v>
                </c:pt>
                <c:pt idx="6">
                  <c:v>583.33333333333337</c:v>
                </c:pt>
                <c:pt idx="7">
                  <c:v>666.66666666666674</c:v>
                </c:pt>
              </c:numCache>
            </c:numRef>
          </c:xVal>
          <c:yVal>
            <c:numRef>
              <c:f>'VFPPA Data Input'!$BB$102:$BI$102</c:f>
              <c:numCache>
                <c:formatCode>0</c:formatCode>
                <c:ptCount val="8"/>
                <c:pt idx="0">
                  <c:v>194.44444444444446</c:v>
                </c:pt>
                <c:pt idx="1">
                  <c:v>188.19444444444446</c:v>
                </c:pt>
                <c:pt idx="2">
                  <c:v>181.94444444444446</c:v>
                </c:pt>
                <c:pt idx="3">
                  <c:v>175.00000000000003</c:v>
                </c:pt>
                <c:pt idx="4">
                  <c:v>166.66666666666669</c:v>
                </c:pt>
                <c:pt idx="5">
                  <c:v>156.25000000000003</c:v>
                </c:pt>
                <c:pt idx="6">
                  <c:v>143.05555555555557</c:v>
                </c:pt>
                <c:pt idx="7">
                  <c:v>126.3888888888889</c:v>
                </c:pt>
              </c:numCache>
            </c:numRef>
          </c:yVal>
          <c:smooth val="1"/>
        </c:ser>
        <c:dLbls>
          <c:showVal val="1"/>
        </c:dLbls>
        <c:axId val="108553728"/>
        <c:axId val="108555648"/>
      </c:scatterChart>
      <c:valAx>
        <c:axId val="10855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133779264214048"/>
              <c:y val="0.926590538336052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55648"/>
        <c:crosses val="autoZero"/>
        <c:crossBetween val="midCat"/>
        <c:majorUnit val="100"/>
      </c:valAx>
      <c:valAx>
        <c:axId val="108555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3377926421404658E-2"/>
              <c:y val="0.432300163132141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537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89520624303998"/>
          <c:y val="0.24959216965742487"/>
          <c:w val="9.3645484949833768E-2"/>
          <c:h val="0.515497553017939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808249721293214E-2"/>
          <c:y val="0.11908646003262642"/>
          <c:w val="0.7904124860646552"/>
          <c:h val="0.75693311582381761"/>
        </c:manualLayout>
      </c:layout>
      <c:scatterChart>
        <c:scatterStyle val="smoothMarker"/>
        <c:ser>
          <c:idx val="2"/>
          <c:order val="0"/>
          <c:tx>
            <c:v>50hz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b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b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b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b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b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b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b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b"/>
              <c:showVal val="1"/>
            </c:dLbl>
            <c:dLblPos val="b"/>
            <c:showVal val="1"/>
          </c:dLbls>
          <c:xVal>
            <c:numRef>
              <c:f>'VFPPA Data Input'!$I$110:$P$110</c:f>
              <c:numCache>
                <c:formatCode>0</c:formatCode>
                <c:ptCount val="8"/>
                <c:pt idx="0">
                  <c:v>34.722222222222229</c:v>
                </c:pt>
                <c:pt idx="1">
                  <c:v>83.333333333333343</c:v>
                </c:pt>
                <c:pt idx="2">
                  <c:v>125</c:v>
                </c:pt>
                <c:pt idx="3">
                  <c:v>166.66666666666669</c:v>
                </c:pt>
                <c:pt idx="4">
                  <c:v>208.33333333333334</c:v>
                </c:pt>
                <c:pt idx="5">
                  <c:v>250</c:v>
                </c:pt>
                <c:pt idx="6">
                  <c:v>291.66666666666669</c:v>
                </c:pt>
                <c:pt idx="7">
                  <c:v>333.33333333333337</c:v>
                </c:pt>
              </c:numCache>
            </c:numRef>
          </c:xVal>
          <c:yVal>
            <c:numRef>
              <c:f>'VFPPA Data Input'!$Q$110:$X$110</c:f>
              <c:numCache>
                <c:formatCode>0</c:formatCode>
                <c:ptCount val="8"/>
                <c:pt idx="0">
                  <c:v>194.44444444444446</c:v>
                </c:pt>
                <c:pt idx="1">
                  <c:v>188.19444444444446</c:v>
                </c:pt>
                <c:pt idx="2">
                  <c:v>181.94444444444446</c:v>
                </c:pt>
                <c:pt idx="3">
                  <c:v>175.00000000000003</c:v>
                </c:pt>
                <c:pt idx="4">
                  <c:v>166.66666666666669</c:v>
                </c:pt>
                <c:pt idx="5">
                  <c:v>156.25000000000003</c:v>
                </c:pt>
                <c:pt idx="6">
                  <c:v>143.05555555555557</c:v>
                </c:pt>
                <c:pt idx="7">
                  <c:v>126.3888888888889</c:v>
                </c:pt>
              </c:numCache>
            </c:numRef>
          </c:yVal>
          <c:smooth val="1"/>
        </c:ser>
        <c:ser>
          <c:idx val="3"/>
          <c:order val="1"/>
          <c:tx>
            <c:v>45hz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b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b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b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b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b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b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b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b"/>
              <c:showVal val="1"/>
            </c:dLbl>
            <c:dLblPos val="b"/>
            <c:showVal val="1"/>
          </c:dLbls>
          <c:xVal>
            <c:numRef>
              <c:f>'VFPPA Data Input'!$I$115:$P$115</c:f>
              <c:numCache>
                <c:formatCode>0</c:formatCode>
                <c:ptCount val="8"/>
                <c:pt idx="0">
                  <c:v>28.125</c:v>
                </c:pt>
                <c:pt idx="1">
                  <c:v>75</c:v>
                </c:pt>
                <c:pt idx="2">
                  <c:v>112.5</c:v>
                </c:pt>
                <c:pt idx="3">
                  <c:v>150</c:v>
                </c:pt>
                <c:pt idx="4">
                  <c:v>187.5</c:v>
                </c:pt>
                <c:pt idx="5">
                  <c:v>225</c:v>
                </c:pt>
                <c:pt idx="6">
                  <c:v>262.5</c:v>
                </c:pt>
                <c:pt idx="7">
                  <c:v>300</c:v>
                </c:pt>
              </c:numCache>
            </c:numRef>
          </c:xVal>
          <c:yVal>
            <c:numRef>
              <c:f>'VFPPA Data Input'!$Q$115:$X$115</c:f>
              <c:numCache>
                <c:formatCode>0</c:formatCode>
                <c:ptCount val="8"/>
                <c:pt idx="0">
                  <c:v>157.5</c:v>
                </c:pt>
                <c:pt idx="1">
                  <c:v>152.4375</c:v>
                </c:pt>
                <c:pt idx="2">
                  <c:v>147.375</c:v>
                </c:pt>
                <c:pt idx="3">
                  <c:v>141.75</c:v>
                </c:pt>
                <c:pt idx="4">
                  <c:v>135</c:v>
                </c:pt>
                <c:pt idx="5">
                  <c:v>126.5625</c:v>
                </c:pt>
                <c:pt idx="6">
                  <c:v>115.875</c:v>
                </c:pt>
                <c:pt idx="7">
                  <c:v>102.375</c:v>
                </c:pt>
              </c:numCache>
            </c:numRef>
          </c:yVal>
          <c:smooth val="1"/>
        </c:ser>
        <c:ser>
          <c:idx val="6"/>
          <c:order val="2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'VFPPA Data Input'!$AS$20:$AZ$20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</c:numCache>
            </c:numRef>
          </c:xVal>
          <c:yVal>
            <c:numRef>
              <c:f>'VFPPA Data Input'!$Q$23:$X$23</c:f>
              <c:numCache>
                <c:formatCode>General</c:formatCode>
                <c:ptCount val="8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</c:v>
                </c:pt>
              </c:numCache>
            </c:numRef>
          </c:yVal>
          <c:smooth val="1"/>
        </c:ser>
        <c:ser>
          <c:idx val="10"/>
          <c:order val="3"/>
          <c:tx>
            <c:v>D50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Input'!$AS$102:$AZ$102</c:f>
              <c:numCache>
                <c:formatCode>0</c:formatCode>
                <c:ptCount val="8"/>
                <c:pt idx="0">
                  <c:v>69.444444444444457</c:v>
                </c:pt>
                <c:pt idx="1">
                  <c:v>166.66666666666669</c:v>
                </c:pt>
                <c:pt idx="2">
                  <c:v>250</c:v>
                </c:pt>
                <c:pt idx="3">
                  <c:v>333.33333333333337</c:v>
                </c:pt>
                <c:pt idx="4">
                  <c:v>416.66666666666669</c:v>
                </c:pt>
                <c:pt idx="5">
                  <c:v>500</c:v>
                </c:pt>
                <c:pt idx="6">
                  <c:v>583.33333333333337</c:v>
                </c:pt>
                <c:pt idx="7">
                  <c:v>666.66666666666674</c:v>
                </c:pt>
              </c:numCache>
            </c:numRef>
          </c:xVal>
          <c:yVal>
            <c:numRef>
              <c:f>'VFPPA Data Input'!$BB$102:$BI$102</c:f>
              <c:numCache>
                <c:formatCode>0</c:formatCode>
                <c:ptCount val="8"/>
                <c:pt idx="0">
                  <c:v>194.44444444444446</c:v>
                </c:pt>
                <c:pt idx="1">
                  <c:v>188.19444444444446</c:v>
                </c:pt>
                <c:pt idx="2">
                  <c:v>181.94444444444446</c:v>
                </c:pt>
                <c:pt idx="3">
                  <c:v>175.00000000000003</c:v>
                </c:pt>
                <c:pt idx="4">
                  <c:v>166.66666666666669</c:v>
                </c:pt>
                <c:pt idx="5">
                  <c:v>156.25000000000003</c:v>
                </c:pt>
                <c:pt idx="6">
                  <c:v>143.05555555555557</c:v>
                </c:pt>
                <c:pt idx="7">
                  <c:v>126.3888888888889</c:v>
                </c:pt>
              </c:numCache>
            </c:numRef>
          </c:yVal>
          <c:smooth val="1"/>
        </c:ser>
        <c:ser>
          <c:idx val="11"/>
          <c:order val="4"/>
          <c:tx>
            <c:v>D45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'VFPPA Data Input'!$Q$27</c:f>
                  <c:strCache>
                    <c:ptCount val="1"/>
                    <c:pt idx="0">
                      <c:v>25%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'VFPPA Data Input'!$R$27</c:f>
                  <c:strCache>
                    <c:ptCount val="1"/>
                    <c:pt idx="0">
                      <c:v>45%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'VFPPA Data Input'!$S$27</c:f>
                  <c:strCache>
                    <c:ptCount val="1"/>
                    <c:pt idx="0">
                      <c:v>55%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'VFPPA Data Input'!$T$27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'VFPPA Data Input'!$U$27</c:f>
                  <c:strCache>
                    <c:ptCount val="1"/>
                    <c:pt idx="0">
                      <c:v>67%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'VFPPA Data Input'!$V$27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'VFPPA Data Input'!$W$27</c:f>
                  <c:strCache>
                    <c:ptCount val="1"/>
                    <c:pt idx="0">
                      <c:v>78%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'VFPPA Data Input'!$X$27</c:f>
                  <c:strCache>
                    <c:ptCount val="1"/>
                    <c:pt idx="0">
                      <c:v>76%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'VFPPA Data Input'!$AS$103:$AZ$103</c:f>
              <c:numCache>
                <c:formatCode>0</c:formatCode>
                <c:ptCount val="8"/>
                <c:pt idx="0">
                  <c:v>56.25</c:v>
                </c:pt>
                <c:pt idx="1">
                  <c:v>150</c:v>
                </c:pt>
                <c:pt idx="2">
                  <c:v>225</c:v>
                </c:pt>
                <c:pt idx="3">
                  <c:v>300</c:v>
                </c:pt>
                <c:pt idx="4">
                  <c:v>375</c:v>
                </c:pt>
                <c:pt idx="5">
                  <c:v>450</c:v>
                </c:pt>
                <c:pt idx="6">
                  <c:v>525</c:v>
                </c:pt>
                <c:pt idx="7">
                  <c:v>600</c:v>
                </c:pt>
              </c:numCache>
            </c:numRef>
          </c:xVal>
          <c:yVal>
            <c:numRef>
              <c:f>'VFPPA Data Input'!$BB$103:$BI$103</c:f>
              <c:numCache>
                <c:formatCode>0</c:formatCode>
                <c:ptCount val="8"/>
                <c:pt idx="0">
                  <c:v>157.5</c:v>
                </c:pt>
                <c:pt idx="1">
                  <c:v>152.4375</c:v>
                </c:pt>
                <c:pt idx="2">
                  <c:v>147.375</c:v>
                </c:pt>
                <c:pt idx="3">
                  <c:v>141.75</c:v>
                </c:pt>
                <c:pt idx="4">
                  <c:v>135</c:v>
                </c:pt>
                <c:pt idx="5">
                  <c:v>126.5625</c:v>
                </c:pt>
                <c:pt idx="6">
                  <c:v>115.875</c:v>
                </c:pt>
                <c:pt idx="7">
                  <c:v>102.375</c:v>
                </c:pt>
              </c:numCache>
            </c:numRef>
          </c:yVal>
          <c:smooth val="1"/>
        </c:ser>
        <c:dLbls>
          <c:showVal val="1"/>
        </c:dLbls>
        <c:axId val="108922368"/>
        <c:axId val="108924288"/>
      </c:scatterChart>
      <c:valAx>
        <c:axId val="10892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133779264214048"/>
              <c:y val="0.926590538336052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24288"/>
        <c:crosses val="autoZero"/>
        <c:crossBetween val="midCat"/>
      </c:valAx>
      <c:valAx>
        <c:axId val="108924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3377926421404658E-2"/>
              <c:y val="0.432300163132141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223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89520624303998"/>
          <c:y val="0.24959216965742487"/>
          <c:w val="9.3645484949833768E-2"/>
          <c:h val="0.515497553017939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0.23625</cdr:x>
      <cdr:y>0.15075</cdr:y>
    </cdr:from>
    <cdr:to>
      <cdr:x>0.24525</cdr:x>
      <cdr:y>0.1835</cdr:y>
    </cdr:to>
    <cdr:sp macro="" textlink="">
      <cdr:nvSpPr>
        <cdr:cNvPr id="25676" name="Text Box 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8502" y="880203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0.37225</cdr:x>
      <cdr:y>0.0425</cdr:y>
    </cdr:from>
    <cdr:to>
      <cdr:x>0.61955</cdr:x>
      <cdr:y>0.08261</cdr:y>
    </cdr:to>
    <cdr:sp macro="" textlink="'VFPPA Data Input'!$Q$12:$X$12">
      <cdr:nvSpPr>
        <cdr:cNvPr id="25677" name="Text Box 7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180476" y="248150"/>
          <a:ext cx="2112886" cy="23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7E067159-F45F-483E-B3AF-38B8E01D2DE0}" type="TxLink">
            <a:rPr lang="en-US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Vertical Multistage (25HP)</a:t>
          </a:fld>
          <a:endParaRPr lang="en-US" sz="1400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0.62155</cdr:x>
      <cdr:y>0.12643</cdr:y>
    </cdr:from>
    <cdr:to>
      <cdr:x>0.82776</cdr:x>
      <cdr:y>0.19576</cdr:y>
    </cdr:to>
    <cdr:sp macro="" textlink="">
      <cdr:nvSpPr>
        <cdr:cNvPr id="25678" name="Text Box 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513" y="738189"/>
          <a:ext cx="1761800" cy="404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are  Hydraulic Efficiency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0.23625</cdr:x>
      <cdr:y>0.15075</cdr:y>
    </cdr:from>
    <cdr:to>
      <cdr:x>0.24525</cdr:x>
      <cdr:y>0.1835</cdr:y>
    </cdr:to>
    <cdr:sp macro="" textlink="">
      <cdr:nvSpPr>
        <cdr:cNvPr id="25676" name="Text Box 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8502" y="880203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0.37225</cdr:x>
      <cdr:y>0.0425</cdr:y>
    </cdr:from>
    <cdr:to>
      <cdr:x>0.61955</cdr:x>
      <cdr:y>0.08261</cdr:y>
    </cdr:to>
    <cdr:sp macro="" textlink="'VFPPA Data Input'!$Q$12:$X$12">
      <cdr:nvSpPr>
        <cdr:cNvPr id="25677" name="Text Box 7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180476" y="248150"/>
          <a:ext cx="2112886" cy="23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7E067159-F45F-483E-B3AF-38B8E01D2DE0}" type="TxLink">
            <a:rPr lang="en-US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Vertical Multistage (25HP)</a:t>
          </a:fld>
          <a:endParaRPr lang="en-US" sz="1400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0.62155</cdr:x>
      <cdr:y>0.12643</cdr:y>
    </cdr:from>
    <cdr:to>
      <cdr:x>0.82776</cdr:x>
      <cdr:y>0.19576</cdr:y>
    </cdr:to>
    <cdr:sp macro="" textlink="">
      <cdr:nvSpPr>
        <cdr:cNvPr id="25678" name="Text Box 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513" y="738189"/>
          <a:ext cx="1761800" cy="404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are  Hydraulic Efficiency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0.23625</cdr:x>
      <cdr:y>0.15075</cdr:y>
    </cdr:from>
    <cdr:to>
      <cdr:x>0.24525</cdr:x>
      <cdr:y>0.1835</cdr:y>
    </cdr:to>
    <cdr:sp macro="" textlink="">
      <cdr:nvSpPr>
        <cdr:cNvPr id="25676" name="Text Box 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8502" y="880203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0.37225</cdr:x>
      <cdr:y>0.0425</cdr:y>
    </cdr:from>
    <cdr:to>
      <cdr:x>0.61955</cdr:x>
      <cdr:y>0.08261</cdr:y>
    </cdr:to>
    <cdr:sp macro="" textlink="'VFPPA Data Input'!$Q$12:$X$12">
      <cdr:nvSpPr>
        <cdr:cNvPr id="25677" name="Text Box 7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180476" y="248150"/>
          <a:ext cx="2112886" cy="23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7E067159-F45F-483E-B3AF-38B8E01D2DE0}" type="TxLink">
            <a:rPr lang="en-US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Vertical Multistage (25HP)</a:t>
          </a:fld>
          <a:endParaRPr lang="en-US" sz="1400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0.62155</cdr:x>
      <cdr:y>0.12643</cdr:y>
    </cdr:from>
    <cdr:to>
      <cdr:x>0.82776</cdr:x>
      <cdr:y>0.19576</cdr:y>
    </cdr:to>
    <cdr:sp macro="" textlink="">
      <cdr:nvSpPr>
        <cdr:cNvPr id="25678" name="Text Box 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513" y="738189"/>
          <a:ext cx="1761800" cy="404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are  Hydraulic Efficiency</a:t>
          </a:r>
        </a:p>
      </cdr:txBody>
    </cdr:sp>
  </cdr:relSizeAnchor>
  <cdr:relSizeAnchor xmlns:cdr="http://schemas.openxmlformats.org/drawingml/2006/chartDrawing">
    <cdr:from>
      <cdr:x>0.2397</cdr:x>
      <cdr:y>0.15701</cdr:y>
    </cdr:from>
    <cdr:to>
      <cdr:x>0.28846</cdr:x>
      <cdr:y>0.41599</cdr:y>
    </cdr:to>
    <cdr:sp macro="" textlink="">
      <cdr:nvSpPr>
        <cdr:cNvPr id="6" name="Straight Connector 5"/>
        <cdr:cNvSpPr/>
      </cdr:nvSpPr>
      <cdr:spPr bwMode="auto">
        <a:xfrm xmlns:a="http://schemas.openxmlformats.org/drawingml/2006/main" rot="5400000">
          <a:off x="1500199" y="1464526"/>
          <a:ext cx="1512139" cy="41660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0.23625</cdr:x>
      <cdr:y>0.15075</cdr:y>
    </cdr:from>
    <cdr:to>
      <cdr:x>0.24525</cdr:x>
      <cdr:y>0.1835</cdr:y>
    </cdr:to>
    <cdr:sp macro="" textlink="">
      <cdr:nvSpPr>
        <cdr:cNvPr id="25676" name="Text Box 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8502" y="880203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0.37225</cdr:x>
      <cdr:y>0.0425</cdr:y>
    </cdr:from>
    <cdr:to>
      <cdr:x>0.61955</cdr:x>
      <cdr:y>0.08261</cdr:y>
    </cdr:to>
    <cdr:sp macro="" textlink="'VFPPA Data Input'!$Q$12:$X$12">
      <cdr:nvSpPr>
        <cdr:cNvPr id="25677" name="Text Box 7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180476" y="248150"/>
          <a:ext cx="2112886" cy="23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7E067159-F45F-483E-B3AF-38B8E01D2DE0}" type="TxLink">
            <a:rPr lang="en-US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Vertical Multistage (25HP)</a:t>
          </a:fld>
          <a:endParaRPr lang="en-US" sz="1400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0.62155</cdr:x>
      <cdr:y>0.12643</cdr:y>
    </cdr:from>
    <cdr:to>
      <cdr:x>0.82776</cdr:x>
      <cdr:y>0.19576</cdr:y>
    </cdr:to>
    <cdr:sp macro="" textlink="">
      <cdr:nvSpPr>
        <cdr:cNvPr id="25678" name="Text Box 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513" y="738189"/>
          <a:ext cx="1761800" cy="404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are  Hydraulic Efficiency</a:t>
          </a:r>
        </a:p>
      </cdr:txBody>
    </cdr:sp>
  </cdr:relSizeAnchor>
  <cdr:relSizeAnchor xmlns:cdr="http://schemas.openxmlformats.org/drawingml/2006/chartDrawing">
    <cdr:from>
      <cdr:x>0.43479</cdr:x>
      <cdr:y>0.24674</cdr:y>
    </cdr:from>
    <cdr:to>
      <cdr:x>0.51979</cdr:x>
      <cdr:y>0.45882</cdr:y>
    </cdr:to>
    <cdr:sp macro="" textlink="">
      <cdr:nvSpPr>
        <cdr:cNvPr id="6" name="Straight Connector 5"/>
        <cdr:cNvSpPr/>
      </cdr:nvSpPr>
      <cdr:spPr bwMode="auto">
        <a:xfrm xmlns:a="http://schemas.openxmlformats.org/drawingml/2006/main" rot="5400000">
          <a:off x="3458769" y="1696696"/>
          <a:ext cx="1238299" cy="7262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0.36093</cdr:x>
      <cdr:y>0.20595</cdr:y>
    </cdr:from>
    <cdr:to>
      <cdr:x>0.4306</cdr:x>
      <cdr:y>0.44454</cdr:y>
    </cdr:to>
    <cdr:sp macro="" textlink="">
      <cdr:nvSpPr>
        <cdr:cNvPr id="7" name="Straight Connector 6"/>
        <cdr:cNvSpPr/>
      </cdr:nvSpPr>
      <cdr:spPr bwMode="auto">
        <a:xfrm xmlns:a="http://schemas.openxmlformats.org/drawingml/2006/main" rot="5400000">
          <a:off x="2684856" y="1601396"/>
          <a:ext cx="1393036" cy="5953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0.23625</cdr:x>
      <cdr:y>0.15075</cdr:y>
    </cdr:from>
    <cdr:to>
      <cdr:x>0.24525</cdr:x>
      <cdr:y>0.1835</cdr:y>
    </cdr:to>
    <cdr:sp macro="" textlink="">
      <cdr:nvSpPr>
        <cdr:cNvPr id="25676" name="Text Box 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8502" y="880203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0.37225</cdr:x>
      <cdr:y>0.0425</cdr:y>
    </cdr:from>
    <cdr:to>
      <cdr:x>0.61955</cdr:x>
      <cdr:y>0.08261</cdr:y>
    </cdr:to>
    <cdr:sp macro="" textlink="'VFPPA Data Input'!$Q$12:$X$12">
      <cdr:nvSpPr>
        <cdr:cNvPr id="25677" name="Text Box 7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180476" y="248150"/>
          <a:ext cx="2112886" cy="23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7E067159-F45F-483E-B3AF-38B8E01D2DE0}" type="TxLink">
            <a:rPr lang="en-US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Vertical Multistage (25HP)</a:t>
          </a:fld>
          <a:endParaRPr lang="en-US" sz="1400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0.62155</cdr:x>
      <cdr:y>0.12643</cdr:y>
    </cdr:from>
    <cdr:to>
      <cdr:x>0.82776</cdr:x>
      <cdr:y>0.19576</cdr:y>
    </cdr:to>
    <cdr:sp macro="" textlink="">
      <cdr:nvSpPr>
        <cdr:cNvPr id="25678" name="Text Box 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513" y="738189"/>
          <a:ext cx="1761800" cy="404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are  Hydraulic Efficiency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0.23625</cdr:x>
      <cdr:y>0.15075</cdr:y>
    </cdr:from>
    <cdr:to>
      <cdr:x>0.24525</cdr:x>
      <cdr:y>0.1835</cdr:y>
    </cdr:to>
    <cdr:sp macro="" textlink="">
      <cdr:nvSpPr>
        <cdr:cNvPr id="25676" name="Text Box 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8502" y="880203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0.37225</cdr:x>
      <cdr:y>0.0425</cdr:y>
    </cdr:from>
    <cdr:to>
      <cdr:x>0.61955</cdr:x>
      <cdr:y>0.08261</cdr:y>
    </cdr:to>
    <cdr:sp macro="" textlink="'VFPPA Data Input'!$Q$12:$X$12">
      <cdr:nvSpPr>
        <cdr:cNvPr id="25677" name="Text Box 7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180476" y="248150"/>
          <a:ext cx="2112886" cy="23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7E067159-F45F-483E-B3AF-38B8E01D2DE0}" type="TxLink">
            <a:rPr lang="en-US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Vertical Multistage (25HP)</a:t>
          </a:fld>
          <a:endParaRPr lang="en-US" sz="1400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umped101.com/" TargetMode="External"/><Relationship Id="rId1" Type="http://schemas.openxmlformats.org/officeDocument/2006/relationships/hyperlink" Target="http://www.pumped1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I141"/>
  <sheetViews>
    <sheetView showGridLines="0" tabSelected="1" topLeftCell="H1" workbookViewId="0">
      <selection activeCell="K25" sqref="K25"/>
    </sheetView>
  </sheetViews>
  <sheetFormatPr defaultRowHeight="12.75"/>
  <cols>
    <col min="1" max="7" width="1.7109375" hidden="1" customWidth="1"/>
    <col min="8" max="8" width="6.7109375" customWidth="1"/>
    <col min="9" max="9" width="8.7109375" customWidth="1"/>
    <col min="10" max="26" width="6.7109375" customWidth="1"/>
    <col min="27" max="27" width="10.7109375" customWidth="1"/>
    <col min="28" max="30" width="6.7109375" customWidth="1"/>
    <col min="31" max="31" width="12.7109375" customWidth="1"/>
    <col min="32" max="42" width="6.7109375" customWidth="1"/>
    <col min="43" max="43" width="7.7109375" customWidth="1"/>
    <col min="44" max="44" width="0.140625" style="21" customWidth="1"/>
    <col min="45" max="61" width="0.140625" customWidth="1"/>
  </cols>
  <sheetData>
    <row r="3" spans="2:31" ht="15.75">
      <c r="I3" s="30" t="s">
        <v>86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AA3" s="30" t="s">
        <v>110</v>
      </c>
      <c r="AB3" s="35"/>
      <c r="AC3" s="35"/>
    </row>
    <row r="4" spans="2:31"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2:31">
      <c r="I5" s="31" t="s">
        <v>126</v>
      </c>
      <c r="J5" s="31"/>
      <c r="K5" s="31"/>
      <c r="L5" s="31"/>
      <c r="M5" s="31"/>
      <c r="N5" s="31"/>
      <c r="O5" s="31"/>
      <c r="P5" s="32"/>
      <c r="Q5" s="13"/>
      <c r="R5" s="13" t="s">
        <v>127</v>
      </c>
      <c r="S5" s="31"/>
      <c r="T5" s="31"/>
      <c r="AA5" t="s">
        <v>93</v>
      </c>
      <c r="AE5" s="29">
        <v>350</v>
      </c>
    </row>
    <row r="6" spans="2:31"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AA6" t="s">
        <v>94</v>
      </c>
      <c r="AE6" s="43">
        <v>0.78</v>
      </c>
    </row>
    <row r="7" spans="2:31"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AA7" t="s">
        <v>95</v>
      </c>
      <c r="AE7" s="29">
        <v>100</v>
      </c>
    </row>
    <row r="8" spans="2:31">
      <c r="B8" s="9"/>
      <c r="I8" s="31" t="s">
        <v>103</v>
      </c>
      <c r="J8" s="31"/>
      <c r="K8" s="31"/>
      <c r="L8" s="31"/>
      <c r="M8" s="31"/>
      <c r="N8" s="31"/>
      <c r="O8" s="31"/>
      <c r="P8" s="31"/>
      <c r="Q8" s="33"/>
      <c r="R8" s="33"/>
      <c r="S8" s="33"/>
      <c r="T8" s="33"/>
      <c r="U8" s="6"/>
      <c r="V8" s="6"/>
      <c r="W8" s="6"/>
      <c r="X8" s="6"/>
      <c r="AA8" t="s">
        <v>96</v>
      </c>
      <c r="AE8" s="44">
        <v>0.5</v>
      </c>
    </row>
    <row r="9" spans="2:31">
      <c r="I9" s="31" t="s">
        <v>147</v>
      </c>
      <c r="J9" s="31"/>
      <c r="K9" s="31"/>
      <c r="L9" s="31"/>
      <c r="M9" s="31"/>
      <c r="N9" s="31"/>
      <c r="O9" s="31"/>
      <c r="P9" s="31"/>
      <c r="Q9" s="34"/>
      <c r="R9" s="34"/>
      <c r="S9" s="34"/>
      <c r="T9" s="34"/>
      <c r="U9" s="12"/>
      <c r="V9" s="12"/>
      <c r="W9" s="12"/>
      <c r="X9" s="12"/>
    </row>
    <row r="10" spans="2:31">
      <c r="B10" s="2" t="s">
        <v>5</v>
      </c>
      <c r="J10" s="2"/>
      <c r="AA10" s="21" t="s">
        <v>92</v>
      </c>
      <c r="AB10" s="6"/>
      <c r="AC10" s="6"/>
      <c r="AD10" s="6"/>
      <c r="AE10" s="40">
        <f>AE5+AE7</f>
        <v>450</v>
      </c>
    </row>
    <row r="11" spans="2:31">
      <c r="B11" s="2"/>
      <c r="J11" s="2"/>
      <c r="AA11" s="36" t="s">
        <v>121</v>
      </c>
      <c r="AB11" s="24"/>
      <c r="AC11" s="24"/>
      <c r="AD11" s="24"/>
      <c r="AE11" s="41">
        <f>AE5/AE10</f>
        <v>0.77777777777777779</v>
      </c>
    </row>
    <row r="12" spans="2:31">
      <c r="B12" s="2"/>
      <c r="I12" s="2" t="s">
        <v>39</v>
      </c>
      <c r="J12" s="2"/>
      <c r="Q12" s="18" t="s">
        <v>140</v>
      </c>
      <c r="R12" s="16"/>
      <c r="S12" s="16"/>
      <c r="T12" s="16"/>
      <c r="U12" s="16"/>
      <c r="V12" s="16"/>
      <c r="W12" s="16"/>
      <c r="X12" s="17"/>
      <c r="AA12" s="10" t="s">
        <v>122</v>
      </c>
      <c r="AE12" s="42">
        <f>AE7/AE10</f>
        <v>0.22222222222222221</v>
      </c>
    </row>
    <row r="13" spans="2:31">
      <c r="B13" s="2"/>
      <c r="J13" s="2"/>
      <c r="AE13" s="39">
        <f>AE11/AE12</f>
        <v>3.5000000000000004</v>
      </c>
    </row>
    <row r="14" spans="2:31">
      <c r="AA14" s="10" t="s">
        <v>131</v>
      </c>
      <c r="AE14" s="42">
        <f>((AE13*AE6)+AE8)/(AE13+1)</f>
        <v>0.71777777777777785</v>
      </c>
    </row>
    <row r="15" spans="2:31">
      <c r="B15" t="s">
        <v>18</v>
      </c>
      <c r="I15" s="2" t="s">
        <v>47</v>
      </c>
      <c r="AA15" s="10" t="s">
        <v>135</v>
      </c>
    </row>
    <row r="16" spans="2:31">
      <c r="I16" t="s">
        <v>48</v>
      </c>
    </row>
    <row r="17" spans="1:61" ht="15.75">
      <c r="I17" t="s">
        <v>60</v>
      </c>
      <c r="AA17" s="30" t="s">
        <v>129</v>
      </c>
      <c r="AB17" s="35"/>
      <c r="AC17" s="35"/>
    </row>
    <row r="18" spans="1:61">
      <c r="Z18" s="22"/>
      <c r="AI18" s="10"/>
      <c r="AR18" s="21" t="s">
        <v>63</v>
      </c>
      <c r="AS18" s="28" t="s">
        <v>69</v>
      </c>
      <c r="AT18" s="23" t="s">
        <v>70</v>
      </c>
      <c r="AU18" s="23" t="s">
        <v>71</v>
      </c>
      <c r="AV18" s="23" t="s">
        <v>72</v>
      </c>
      <c r="AW18" s="23" t="s">
        <v>73</v>
      </c>
      <c r="AX18" s="23" t="s">
        <v>74</v>
      </c>
      <c r="AY18" s="23" t="s">
        <v>75</v>
      </c>
      <c r="AZ18" s="23" t="s">
        <v>76</v>
      </c>
      <c r="BB18" s="28" t="s">
        <v>77</v>
      </c>
      <c r="BC18" s="23" t="s">
        <v>78</v>
      </c>
      <c r="BD18" s="23" t="s">
        <v>79</v>
      </c>
      <c r="BE18" s="23" t="s">
        <v>80</v>
      </c>
      <c r="BF18" s="23" t="s">
        <v>81</v>
      </c>
      <c r="BG18" s="23" t="s">
        <v>82</v>
      </c>
      <c r="BH18" s="23" t="s">
        <v>83</v>
      </c>
      <c r="BI18" s="23" t="s">
        <v>84</v>
      </c>
    </row>
    <row r="19" spans="1:61">
      <c r="I19" s="7" t="s">
        <v>0</v>
      </c>
      <c r="J19" s="7" t="s">
        <v>1</v>
      </c>
      <c r="K19" s="7" t="s">
        <v>2</v>
      </c>
      <c r="L19" s="7" t="s">
        <v>3</v>
      </c>
      <c r="M19" s="6" t="s">
        <v>4</v>
      </c>
      <c r="N19" s="6" t="s">
        <v>11</v>
      </c>
      <c r="O19" s="6" t="s">
        <v>13</v>
      </c>
      <c r="P19" s="6" t="s">
        <v>15</v>
      </c>
      <c r="Q19" s="7" t="s">
        <v>6</v>
      </c>
      <c r="R19" s="7" t="s">
        <v>7</v>
      </c>
      <c r="S19" s="7" t="s">
        <v>8</v>
      </c>
      <c r="T19" s="7" t="s">
        <v>9</v>
      </c>
      <c r="U19" s="6" t="s">
        <v>10</v>
      </c>
      <c r="V19" s="6" t="s">
        <v>12</v>
      </c>
      <c r="W19" s="6" t="s">
        <v>14</v>
      </c>
      <c r="X19" s="6" t="s">
        <v>16</v>
      </c>
      <c r="Y19" s="5"/>
      <c r="Z19" s="5"/>
      <c r="AA19" s="21" t="s">
        <v>130</v>
      </c>
      <c r="AE19" s="43">
        <v>0.66</v>
      </c>
      <c r="AF19" s="6"/>
      <c r="AG19" s="6"/>
      <c r="AI19" s="5"/>
      <c r="AJ19" s="6"/>
      <c r="AK19" s="6"/>
      <c r="AL19" s="6"/>
      <c r="AM19" s="6"/>
      <c r="AN19" s="6"/>
      <c r="AO19" s="6"/>
      <c r="AP19" s="6"/>
    </row>
    <row r="20" spans="1:61" ht="12.75" customHeight="1">
      <c r="A20">
        <v>60</v>
      </c>
      <c r="B20" s="3">
        <v>3600</v>
      </c>
      <c r="C20" s="4">
        <f>A20/60</f>
        <v>1</v>
      </c>
      <c r="D20" s="4">
        <v>1</v>
      </c>
      <c r="E20" s="4">
        <v>1</v>
      </c>
      <c r="F20" s="4"/>
      <c r="I20" s="14">
        <v>50</v>
      </c>
      <c r="J20" s="14">
        <v>100</v>
      </c>
      <c r="K20" s="14">
        <v>150</v>
      </c>
      <c r="L20" s="14">
        <v>200</v>
      </c>
      <c r="M20" s="14">
        <v>250</v>
      </c>
      <c r="N20" s="14">
        <v>300</v>
      </c>
      <c r="O20" s="14">
        <v>350</v>
      </c>
      <c r="P20" s="14">
        <v>400</v>
      </c>
      <c r="Q20" s="14">
        <v>280</v>
      </c>
      <c r="R20" s="14">
        <v>271</v>
      </c>
      <c r="S20" s="14">
        <v>262</v>
      </c>
      <c r="T20" s="14">
        <v>252</v>
      </c>
      <c r="U20" s="14">
        <v>240</v>
      </c>
      <c r="V20" s="14">
        <v>225</v>
      </c>
      <c r="W20" s="14">
        <v>206</v>
      </c>
      <c r="X20" s="14">
        <v>182</v>
      </c>
      <c r="Z20" s="24"/>
      <c r="AA20" t="s">
        <v>128</v>
      </c>
      <c r="AE20" s="43">
        <v>0.9</v>
      </c>
      <c r="AF20" s="24"/>
      <c r="AG20" s="24"/>
      <c r="AI20" s="24"/>
      <c r="AJ20" s="24"/>
      <c r="AK20" s="24"/>
      <c r="AL20" s="24"/>
      <c r="AM20" s="24"/>
      <c r="AN20" s="24"/>
      <c r="AO20" s="24"/>
      <c r="AP20" s="24"/>
      <c r="AR20" s="21" t="s">
        <v>64</v>
      </c>
      <c r="AS20" s="1">
        <f t="shared" ref="AS20:AZ20" si="0">I20*2</f>
        <v>100</v>
      </c>
      <c r="AT20" s="1">
        <f t="shared" si="0"/>
        <v>200</v>
      </c>
      <c r="AU20" s="1">
        <f t="shared" si="0"/>
        <v>300</v>
      </c>
      <c r="AV20" s="1">
        <f t="shared" si="0"/>
        <v>400</v>
      </c>
      <c r="AW20" s="1">
        <f t="shared" si="0"/>
        <v>500</v>
      </c>
      <c r="AX20" s="1">
        <f t="shared" si="0"/>
        <v>600</v>
      </c>
      <c r="AY20" s="1">
        <f t="shared" si="0"/>
        <v>700</v>
      </c>
      <c r="AZ20" s="1">
        <f t="shared" si="0"/>
        <v>800</v>
      </c>
      <c r="BA20" s="1"/>
      <c r="BB20" s="1">
        <f t="shared" ref="BB20:BI20" si="1">Q20</f>
        <v>280</v>
      </c>
      <c r="BC20" s="1">
        <f t="shared" si="1"/>
        <v>271</v>
      </c>
      <c r="BD20" s="1">
        <f t="shared" si="1"/>
        <v>262</v>
      </c>
      <c r="BE20" s="1">
        <f t="shared" si="1"/>
        <v>252</v>
      </c>
      <c r="BF20" s="1">
        <f t="shared" si="1"/>
        <v>240</v>
      </c>
      <c r="BG20" s="1">
        <f t="shared" si="1"/>
        <v>225</v>
      </c>
      <c r="BH20" s="1">
        <f t="shared" si="1"/>
        <v>206</v>
      </c>
      <c r="BI20" s="1">
        <f t="shared" si="1"/>
        <v>182</v>
      </c>
    </row>
    <row r="21" spans="1:61" ht="12.75" customHeight="1">
      <c r="G21" s="6"/>
      <c r="H21" s="6"/>
      <c r="L21" s="1"/>
      <c r="M21" s="1"/>
      <c r="Q21" s="1"/>
      <c r="R21" s="1"/>
      <c r="S21" s="1"/>
      <c r="T21" s="1"/>
      <c r="U21" s="1"/>
      <c r="V21" s="1"/>
      <c r="W21" s="1"/>
      <c r="X21" s="1"/>
      <c r="Y21" s="1"/>
      <c r="AA21" s="10" t="s">
        <v>132</v>
      </c>
      <c r="AE21" s="45">
        <v>0.1</v>
      </c>
    </row>
    <row r="22" spans="1:61" ht="12.75" customHeight="1">
      <c r="I22" s="2" t="s">
        <v>111</v>
      </c>
      <c r="Q22" s="6" t="s">
        <v>23</v>
      </c>
      <c r="R22" s="6" t="s">
        <v>24</v>
      </c>
      <c r="S22" s="6" t="s">
        <v>25</v>
      </c>
      <c r="T22" s="6" t="s">
        <v>26</v>
      </c>
      <c r="U22" s="6" t="s">
        <v>27</v>
      </c>
      <c r="V22" s="6" t="s">
        <v>28</v>
      </c>
      <c r="W22" s="6" t="s">
        <v>29</v>
      </c>
      <c r="X22" s="6" t="s">
        <v>30</v>
      </c>
      <c r="Y22" s="1"/>
    </row>
    <row r="23" spans="1:61" ht="12.75" customHeight="1">
      <c r="I23" s="10" t="s">
        <v>112</v>
      </c>
      <c r="Q23" s="15">
        <v>206</v>
      </c>
      <c r="R23" s="15">
        <v>206</v>
      </c>
      <c r="S23" s="15">
        <v>206</v>
      </c>
      <c r="T23" s="15">
        <v>206</v>
      </c>
      <c r="U23" s="15">
        <v>206</v>
      </c>
      <c r="V23" s="15">
        <v>206</v>
      </c>
      <c r="W23" s="15">
        <v>206</v>
      </c>
      <c r="X23" s="15">
        <v>206</v>
      </c>
      <c r="AA23" s="10" t="s">
        <v>133</v>
      </c>
      <c r="AE23" s="46">
        <f>(AE10*Q23)/(3960*AE19)</f>
        <v>35.468319559228654</v>
      </c>
    </row>
    <row r="24" spans="1:61" ht="12.75" customHeight="1">
      <c r="I24" s="10"/>
      <c r="Q24" s="38"/>
      <c r="R24" s="38"/>
      <c r="S24" s="38"/>
      <c r="T24" s="38"/>
      <c r="U24" s="38"/>
      <c r="V24" s="38"/>
      <c r="W24" s="38"/>
      <c r="X24" s="38"/>
      <c r="AA24" s="10" t="s">
        <v>138</v>
      </c>
      <c r="AE24" s="47">
        <f>((AE23*(746/AE20))/1000)*AE21</f>
        <v>2.939929599020509</v>
      </c>
    </row>
    <row r="25" spans="1:61">
      <c r="B25" s="11"/>
      <c r="Q25" s="1"/>
      <c r="R25" s="1"/>
      <c r="S25" s="1"/>
      <c r="T25" s="1"/>
      <c r="U25" s="1"/>
      <c r="V25" s="1"/>
      <c r="W25" s="1"/>
      <c r="X25" s="1"/>
    </row>
    <row r="26" spans="1:61">
      <c r="B26" s="11"/>
      <c r="I26" s="2" t="s">
        <v>49</v>
      </c>
      <c r="M26" s="1"/>
      <c r="Q26" s="7" t="s">
        <v>31</v>
      </c>
      <c r="R26" s="7" t="s">
        <v>32</v>
      </c>
      <c r="S26" s="7" t="s">
        <v>33</v>
      </c>
      <c r="T26" s="7" t="s">
        <v>34</v>
      </c>
      <c r="U26" s="7" t="s">
        <v>35</v>
      </c>
      <c r="V26" s="7" t="s">
        <v>36</v>
      </c>
      <c r="W26" s="7" t="s">
        <v>37</v>
      </c>
      <c r="X26" s="7" t="s">
        <v>38</v>
      </c>
      <c r="AA26" s="22" t="s">
        <v>136</v>
      </c>
      <c r="AE26" s="46">
        <f>(AE10*Q23)/(3960*AE14)</f>
        <v>32.613284548269064</v>
      </c>
    </row>
    <row r="27" spans="1:61">
      <c r="B27" s="11"/>
      <c r="I27" s="20" t="s">
        <v>87</v>
      </c>
      <c r="Q27" s="49">
        <v>0.25</v>
      </c>
      <c r="R27" s="49">
        <v>0.45</v>
      </c>
      <c r="S27" s="49">
        <v>0.55000000000000004</v>
      </c>
      <c r="T27" s="49">
        <v>0.6</v>
      </c>
      <c r="U27" s="49">
        <v>0.67</v>
      </c>
      <c r="V27" s="49">
        <v>0.72</v>
      </c>
      <c r="W27" s="49">
        <v>0.78</v>
      </c>
      <c r="X27" s="49">
        <v>0.76</v>
      </c>
      <c r="AA27" s="10" t="s">
        <v>139</v>
      </c>
      <c r="AE27" s="47">
        <f>((AE26*(746/AE20))/1000)*AE21</f>
        <v>2.7032789192231914</v>
      </c>
    </row>
    <row r="28" spans="1:61">
      <c r="B28" s="11"/>
      <c r="I28" t="s">
        <v>46</v>
      </c>
      <c r="Q28" s="19"/>
      <c r="R28" s="19"/>
      <c r="S28" s="19"/>
      <c r="T28" s="19"/>
      <c r="U28" s="19"/>
      <c r="V28" s="19"/>
      <c r="W28" s="19"/>
      <c r="X28" s="19"/>
    </row>
    <row r="29" spans="1:61">
      <c r="B29" s="11"/>
      <c r="Q29" s="19"/>
      <c r="R29" s="19"/>
      <c r="S29" s="19"/>
      <c r="T29" s="19"/>
      <c r="U29" s="19"/>
      <c r="V29" s="19"/>
      <c r="W29" s="19"/>
      <c r="X29" s="19"/>
      <c r="AA29" s="31" t="s">
        <v>125</v>
      </c>
    </row>
    <row r="30" spans="1:61">
      <c r="B30" s="11"/>
      <c r="I30" s="2" t="s">
        <v>98</v>
      </c>
      <c r="M30" s="1"/>
      <c r="AA30" s="31" t="s">
        <v>120</v>
      </c>
    </row>
    <row r="31" spans="1:61">
      <c r="B31" s="11"/>
      <c r="M31" s="1"/>
    </row>
    <row r="32" spans="1:61">
      <c r="B32" s="11"/>
      <c r="M32" s="1"/>
    </row>
    <row r="33" spans="2:13">
      <c r="B33" s="11"/>
      <c r="M33" s="1"/>
    </row>
    <row r="34" spans="2:13">
      <c r="B34" s="11"/>
      <c r="M34" s="1"/>
    </row>
    <row r="35" spans="2:13">
      <c r="J35" s="2"/>
      <c r="M35" s="1"/>
    </row>
    <row r="36" spans="2:13">
      <c r="B36" s="2" t="s">
        <v>5</v>
      </c>
      <c r="J36" s="2" t="s">
        <v>85</v>
      </c>
    </row>
    <row r="37" spans="2:13">
      <c r="B37" s="2"/>
      <c r="J37" s="2"/>
    </row>
    <row r="38" spans="2:13">
      <c r="J38" t="s">
        <v>88</v>
      </c>
    </row>
    <row r="39" spans="2:13">
      <c r="J39" t="s">
        <v>97</v>
      </c>
    </row>
    <row r="40" spans="2:13">
      <c r="J40" s="10"/>
    </row>
    <row r="41" spans="2:13">
      <c r="J41" s="2" t="s">
        <v>40</v>
      </c>
    </row>
    <row r="42" spans="2:13">
      <c r="J42" s="2"/>
    </row>
    <row r="43" spans="2:13">
      <c r="J43" s="10" t="s">
        <v>89</v>
      </c>
    </row>
    <row r="44" spans="2:13">
      <c r="J44" s="10"/>
    </row>
    <row r="45" spans="2:13">
      <c r="J45" s="2" t="s">
        <v>41</v>
      </c>
    </row>
    <row r="46" spans="2:13">
      <c r="J46" s="10"/>
    </row>
    <row r="47" spans="2:13">
      <c r="B47" t="s">
        <v>17</v>
      </c>
      <c r="J47" t="s">
        <v>42</v>
      </c>
    </row>
    <row r="48" spans="2:13">
      <c r="B48" t="s">
        <v>19</v>
      </c>
      <c r="J48" t="s">
        <v>44</v>
      </c>
    </row>
    <row r="49" spans="2:10">
      <c r="B49" t="s">
        <v>20</v>
      </c>
      <c r="J49" t="s">
        <v>43</v>
      </c>
    </row>
    <row r="50" spans="2:10">
      <c r="B50" t="s">
        <v>21</v>
      </c>
      <c r="J50" t="s">
        <v>99</v>
      </c>
    </row>
    <row r="51" spans="2:10">
      <c r="B51" t="s">
        <v>22</v>
      </c>
      <c r="J51" t="s">
        <v>100</v>
      </c>
    </row>
    <row r="52" spans="2:10">
      <c r="J52" t="s">
        <v>59</v>
      </c>
    </row>
    <row r="53" spans="2:10">
      <c r="J53" t="s">
        <v>61</v>
      </c>
    </row>
    <row r="55" spans="2:10">
      <c r="J55" s="2" t="s">
        <v>45</v>
      </c>
    </row>
    <row r="57" spans="2:10">
      <c r="J57" t="s">
        <v>102</v>
      </c>
    </row>
    <row r="59" spans="2:10">
      <c r="J59" s="2" t="s">
        <v>101</v>
      </c>
    </row>
    <row r="61" spans="2:10">
      <c r="J61" t="s">
        <v>137</v>
      </c>
    </row>
    <row r="63" spans="2:10">
      <c r="J63" s="2" t="s">
        <v>105</v>
      </c>
    </row>
    <row r="64" spans="2:10">
      <c r="J64" s="2"/>
    </row>
    <row r="65" spans="10:44">
      <c r="J65" s="10" t="s">
        <v>106</v>
      </c>
    </row>
    <row r="66" spans="10:44" s="10" customFormat="1">
      <c r="J66" s="10" t="s">
        <v>107</v>
      </c>
      <c r="AR66" s="22"/>
    </row>
    <row r="67" spans="10:44" s="10" customFormat="1">
      <c r="J67" s="10" t="s">
        <v>108</v>
      </c>
      <c r="AR67" s="22"/>
    </row>
    <row r="68" spans="10:44" s="10" customFormat="1">
      <c r="J68" s="10" t="s">
        <v>109</v>
      </c>
      <c r="AR68" s="22"/>
    </row>
    <row r="69" spans="10:44" s="10" customFormat="1">
      <c r="AR69" s="22"/>
    </row>
    <row r="70" spans="10:44" s="10" customFormat="1">
      <c r="AR70" s="22"/>
    </row>
    <row r="71" spans="10:44">
      <c r="J71" s="37" t="s">
        <v>113</v>
      </c>
    </row>
    <row r="73" spans="10:44">
      <c r="J73" s="10" t="s">
        <v>104</v>
      </c>
    </row>
    <row r="74" spans="10:44">
      <c r="J74" s="10" t="s">
        <v>114</v>
      </c>
    </row>
    <row r="75" spans="10:44" s="10" customFormat="1">
      <c r="J75" s="10" t="s">
        <v>117</v>
      </c>
      <c r="AR75" s="22"/>
    </row>
    <row r="76" spans="10:44" s="10" customFormat="1">
      <c r="J76" s="10" t="s">
        <v>141</v>
      </c>
      <c r="AR76" s="22"/>
    </row>
    <row r="77" spans="10:44" s="10" customFormat="1">
      <c r="J77" s="10" t="s">
        <v>115</v>
      </c>
      <c r="AR77" s="22"/>
    </row>
    <row r="78" spans="10:44" s="10" customFormat="1">
      <c r="J78" s="10" t="s">
        <v>116</v>
      </c>
      <c r="AR78" s="22"/>
    </row>
    <row r="79" spans="10:44" s="10" customFormat="1">
      <c r="J79" s="10" t="s">
        <v>118</v>
      </c>
      <c r="AR79" s="22"/>
    </row>
    <row r="80" spans="10:44" s="10" customFormat="1">
      <c r="J80" s="10" t="s">
        <v>142</v>
      </c>
      <c r="AR80" s="22"/>
    </row>
    <row r="81" spans="10:44" s="10" customFormat="1">
      <c r="J81" s="10" t="s">
        <v>119</v>
      </c>
      <c r="AR81" s="22"/>
    </row>
    <row r="82" spans="10:44" s="10" customFormat="1">
      <c r="J82" s="10" t="s">
        <v>143</v>
      </c>
      <c r="AR82" s="22"/>
    </row>
    <row r="83" spans="10:44" s="10" customFormat="1">
      <c r="J83" s="10" t="s">
        <v>123</v>
      </c>
      <c r="AR83" s="22"/>
    </row>
    <row r="84" spans="10:44" s="10" customFormat="1">
      <c r="J84" s="10" t="s">
        <v>124</v>
      </c>
      <c r="AR84" s="22"/>
    </row>
    <row r="85" spans="10:44" s="10" customFormat="1">
      <c r="AR85" s="22"/>
    </row>
    <row r="86" spans="10:44" s="10" customFormat="1">
      <c r="J86" s="37" t="s">
        <v>134</v>
      </c>
      <c r="AR86" s="22"/>
    </row>
    <row r="87" spans="10:44" s="10" customFormat="1">
      <c r="J87" s="37"/>
      <c r="AR87" s="22"/>
    </row>
    <row r="88" spans="10:44" s="10" customFormat="1">
      <c r="J88" s="10" t="s">
        <v>144</v>
      </c>
      <c r="AR88" s="22"/>
    </row>
    <row r="89" spans="10:44" s="11" customFormat="1">
      <c r="J89" s="10" t="s">
        <v>145</v>
      </c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AR89" s="48"/>
    </row>
    <row r="90" spans="10:44" s="10" customFormat="1">
      <c r="J90" s="10" t="s">
        <v>146</v>
      </c>
      <c r="AR90" s="22"/>
    </row>
    <row r="91" spans="10:44" s="10" customFormat="1">
      <c r="AR91" s="22"/>
    </row>
    <row r="92" spans="10:44" s="10" customFormat="1">
      <c r="J92" s="37" t="s">
        <v>148</v>
      </c>
      <c r="AR92" s="22"/>
    </row>
    <row r="93" spans="10:44" s="10" customFormat="1">
      <c r="AR93" s="22"/>
    </row>
    <row r="94" spans="10:44" s="10" customFormat="1">
      <c r="J94" s="10" t="s">
        <v>149</v>
      </c>
      <c r="AR94" s="22"/>
    </row>
    <row r="95" spans="10:44" s="10" customFormat="1">
      <c r="J95" s="10" t="s">
        <v>150</v>
      </c>
      <c r="AR95" s="22"/>
    </row>
    <row r="96" spans="10:44" s="10" customFormat="1">
      <c r="J96" s="10" t="s">
        <v>151</v>
      </c>
      <c r="AR96" s="22"/>
    </row>
    <row r="97" spans="1:61" s="10" customFormat="1">
      <c r="AR97" s="22"/>
    </row>
    <row r="98" spans="1:61">
      <c r="J98" s="13" t="s">
        <v>62</v>
      </c>
      <c r="P98" s="13"/>
    </row>
    <row r="101" spans="1:61" ht="0.95" customHeight="1">
      <c r="A101">
        <v>59</v>
      </c>
      <c r="B101" s="1">
        <f t="shared" ref="B101:B130" si="2">(A101/60)*B$20</f>
        <v>3540</v>
      </c>
      <c r="C101" s="4">
        <f>A101/60</f>
        <v>0.98333333333333328</v>
      </c>
      <c r="D101" s="4">
        <f>C101*C101</f>
        <v>0.96694444444444438</v>
      </c>
      <c r="E101" s="4">
        <f>C101*D101</f>
        <v>0.95082870370370365</v>
      </c>
      <c r="F101" s="4"/>
      <c r="G101" s="6">
        <v>59</v>
      </c>
      <c r="H101" s="6"/>
      <c r="I101" s="1">
        <f t="shared" ref="I101:I130" si="3">I$20*D101</f>
        <v>48.347222222222221</v>
      </c>
      <c r="J101" s="1">
        <f t="shared" ref="J101:P110" si="4">J$20*$C101</f>
        <v>98.333333333333329</v>
      </c>
      <c r="K101" s="1">
        <f t="shared" si="4"/>
        <v>147.5</v>
      </c>
      <c r="L101" s="1">
        <f t="shared" si="4"/>
        <v>196.66666666666666</v>
      </c>
      <c r="M101" s="1">
        <f t="shared" si="4"/>
        <v>245.83333333333331</v>
      </c>
      <c r="N101" s="1">
        <f t="shared" si="4"/>
        <v>295</v>
      </c>
      <c r="O101" s="1">
        <f t="shared" si="4"/>
        <v>344.16666666666663</v>
      </c>
      <c r="P101" s="1">
        <f t="shared" si="4"/>
        <v>393.33333333333331</v>
      </c>
      <c r="Q101" s="1">
        <f t="shared" ref="Q101:X110" si="5">Q$20*$D101</f>
        <v>270.74444444444441</v>
      </c>
      <c r="R101" s="1">
        <f t="shared" si="5"/>
        <v>262.04194444444443</v>
      </c>
      <c r="S101" s="1">
        <f t="shared" si="5"/>
        <v>253.33944444444444</v>
      </c>
      <c r="T101" s="1">
        <f t="shared" si="5"/>
        <v>243.67</v>
      </c>
      <c r="U101" s="1">
        <f t="shared" si="5"/>
        <v>232.06666666666666</v>
      </c>
      <c r="V101" s="1">
        <f t="shared" si="5"/>
        <v>217.5625</v>
      </c>
      <c r="W101" s="1">
        <f t="shared" si="5"/>
        <v>199.19055555555553</v>
      </c>
      <c r="X101" s="1">
        <f t="shared" si="5"/>
        <v>175.98388888888888</v>
      </c>
      <c r="Y101" s="8"/>
      <c r="Z101" s="24"/>
      <c r="AA101" s="24"/>
      <c r="AB101" s="24"/>
      <c r="AC101" s="24"/>
      <c r="AD101" s="24"/>
      <c r="AE101" s="24"/>
      <c r="AF101" s="24"/>
      <c r="AG101" s="24"/>
      <c r="AI101" s="25"/>
      <c r="AJ101" s="25"/>
      <c r="AK101" s="25"/>
      <c r="AL101" s="25"/>
      <c r="AM101" s="25"/>
      <c r="AN101" s="25"/>
      <c r="AO101" s="25"/>
      <c r="AP101" s="25"/>
      <c r="AR101" s="21" t="s">
        <v>65</v>
      </c>
      <c r="AS101" s="1">
        <f t="shared" ref="AS101:AZ101" si="6">I105*2</f>
        <v>84.027777777777771</v>
      </c>
      <c r="AT101" s="1">
        <f t="shared" si="6"/>
        <v>183.33333333333331</v>
      </c>
      <c r="AU101" s="1">
        <f t="shared" si="6"/>
        <v>275</v>
      </c>
      <c r="AV101" s="1">
        <f t="shared" si="6"/>
        <v>366.66666666666663</v>
      </c>
      <c r="AW101" s="1">
        <f t="shared" si="6"/>
        <v>458.33333333333331</v>
      </c>
      <c r="AX101" s="1">
        <f t="shared" si="6"/>
        <v>550</v>
      </c>
      <c r="AY101" s="1">
        <f t="shared" si="6"/>
        <v>641.66666666666663</v>
      </c>
      <c r="AZ101" s="1">
        <f t="shared" si="6"/>
        <v>733.33333333333326</v>
      </c>
      <c r="BA101" s="1"/>
      <c r="BB101" s="1">
        <f t="shared" ref="BB101:BI101" si="7">Q105</f>
        <v>235.27777777777774</v>
      </c>
      <c r="BC101" s="1">
        <f t="shared" si="7"/>
        <v>227.71527777777774</v>
      </c>
      <c r="BD101" s="1">
        <f t="shared" si="7"/>
        <v>220.15277777777774</v>
      </c>
      <c r="BE101" s="1">
        <f t="shared" si="7"/>
        <v>211.74999999999997</v>
      </c>
      <c r="BF101" s="1">
        <f t="shared" si="7"/>
        <v>201.66666666666663</v>
      </c>
      <c r="BG101" s="1">
        <f t="shared" si="7"/>
        <v>189.06249999999997</v>
      </c>
      <c r="BH101" s="1">
        <f t="shared" si="7"/>
        <v>173.0972222222222</v>
      </c>
      <c r="BI101" s="1">
        <f t="shared" si="7"/>
        <v>152.93055555555554</v>
      </c>
    </row>
    <row r="102" spans="1:61" ht="0.95" customHeight="1">
      <c r="A102">
        <v>58</v>
      </c>
      <c r="B102" s="1">
        <f t="shared" si="2"/>
        <v>3480</v>
      </c>
      <c r="C102" s="4">
        <f>A102/60</f>
        <v>0.96666666666666667</v>
      </c>
      <c r="D102" s="4">
        <f t="shared" ref="D102:D130" si="8">C102*C102</f>
        <v>0.93444444444444441</v>
      </c>
      <c r="E102" s="4">
        <f t="shared" ref="E102:E130" si="9">C102*D102</f>
        <v>0.90329629629629626</v>
      </c>
      <c r="F102" s="4"/>
      <c r="G102" s="6">
        <v>58</v>
      </c>
      <c r="H102" s="6"/>
      <c r="I102" s="1">
        <f t="shared" si="3"/>
        <v>46.722222222222221</v>
      </c>
      <c r="J102" s="1">
        <f t="shared" si="4"/>
        <v>96.666666666666671</v>
      </c>
      <c r="K102" s="1">
        <f t="shared" si="4"/>
        <v>145</v>
      </c>
      <c r="L102" s="1">
        <f t="shared" si="4"/>
        <v>193.33333333333334</v>
      </c>
      <c r="M102" s="1">
        <f t="shared" si="4"/>
        <v>241.66666666666666</v>
      </c>
      <c r="N102" s="1">
        <f t="shared" si="4"/>
        <v>290</v>
      </c>
      <c r="O102" s="1">
        <f t="shared" si="4"/>
        <v>338.33333333333331</v>
      </c>
      <c r="P102" s="1">
        <f t="shared" si="4"/>
        <v>386.66666666666669</v>
      </c>
      <c r="Q102" s="1">
        <f t="shared" si="5"/>
        <v>261.64444444444445</v>
      </c>
      <c r="R102" s="1">
        <f t="shared" si="5"/>
        <v>253.23444444444445</v>
      </c>
      <c r="S102" s="1">
        <f t="shared" si="5"/>
        <v>244.82444444444442</v>
      </c>
      <c r="T102" s="1">
        <f t="shared" si="5"/>
        <v>235.48</v>
      </c>
      <c r="U102" s="1">
        <f t="shared" si="5"/>
        <v>224.26666666666665</v>
      </c>
      <c r="V102" s="1">
        <f t="shared" si="5"/>
        <v>210.25</v>
      </c>
      <c r="W102" s="1">
        <f t="shared" si="5"/>
        <v>192.49555555555554</v>
      </c>
      <c r="X102" s="1">
        <f t="shared" si="5"/>
        <v>170.06888888888889</v>
      </c>
      <c r="Y102" s="1"/>
      <c r="Z102" s="24"/>
      <c r="AA102" s="24"/>
      <c r="AB102" s="24"/>
      <c r="AC102" s="24"/>
      <c r="AD102" s="24"/>
      <c r="AE102" s="24"/>
      <c r="AF102" s="24"/>
      <c r="AG102" s="24"/>
      <c r="AI102" s="25"/>
      <c r="AJ102" s="25"/>
      <c r="AK102" s="25"/>
      <c r="AL102" s="25"/>
      <c r="AM102" s="25"/>
      <c r="AN102" s="25"/>
      <c r="AO102" s="25"/>
      <c r="AP102" s="25"/>
      <c r="AR102" s="21" t="s">
        <v>66</v>
      </c>
      <c r="AS102" s="1">
        <f t="shared" ref="AS102:AZ102" si="10">I110*2</f>
        <v>69.444444444444457</v>
      </c>
      <c r="AT102" s="1">
        <f t="shared" si="10"/>
        <v>166.66666666666669</v>
      </c>
      <c r="AU102" s="1">
        <f t="shared" si="10"/>
        <v>250</v>
      </c>
      <c r="AV102" s="1">
        <f t="shared" si="10"/>
        <v>333.33333333333337</v>
      </c>
      <c r="AW102" s="1">
        <f t="shared" si="10"/>
        <v>416.66666666666669</v>
      </c>
      <c r="AX102" s="1">
        <f t="shared" si="10"/>
        <v>500</v>
      </c>
      <c r="AY102" s="1">
        <f t="shared" si="10"/>
        <v>583.33333333333337</v>
      </c>
      <c r="AZ102" s="1">
        <f t="shared" si="10"/>
        <v>666.66666666666674</v>
      </c>
      <c r="BA102" s="1"/>
      <c r="BB102" s="1">
        <f t="shared" ref="BB102:BI102" si="11">Q110</f>
        <v>194.44444444444446</v>
      </c>
      <c r="BC102" s="1">
        <f t="shared" si="11"/>
        <v>188.19444444444446</v>
      </c>
      <c r="BD102" s="1">
        <f t="shared" si="11"/>
        <v>181.94444444444446</v>
      </c>
      <c r="BE102" s="1">
        <f t="shared" si="11"/>
        <v>175.00000000000003</v>
      </c>
      <c r="BF102" s="1">
        <f t="shared" si="11"/>
        <v>166.66666666666669</v>
      </c>
      <c r="BG102" s="1">
        <f t="shared" si="11"/>
        <v>156.25000000000003</v>
      </c>
      <c r="BH102" s="1">
        <f t="shared" si="11"/>
        <v>143.05555555555557</v>
      </c>
      <c r="BI102" s="1">
        <f t="shared" si="11"/>
        <v>126.3888888888889</v>
      </c>
    </row>
    <row r="103" spans="1:61" ht="0.95" customHeight="1">
      <c r="A103">
        <v>57</v>
      </c>
      <c r="B103" s="1">
        <f t="shared" si="2"/>
        <v>3420</v>
      </c>
      <c r="C103" s="4">
        <f t="shared" ref="C103:C130" si="12">A103/60</f>
        <v>0.95</v>
      </c>
      <c r="D103" s="4">
        <f t="shared" si="8"/>
        <v>0.90249999999999997</v>
      </c>
      <c r="E103" s="4">
        <f t="shared" si="9"/>
        <v>0.85737499999999989</v>
      </c>
      <c r="F103" s="4"/>
      <c r="G103" s="6">
        <v>57</v>
      </c>
      <c r="H103" s="6"/>
      <c r="I103" s="1">
        <f t="shared" si="3"/>
        <v>45.125</v>
      </c>
      <c r="J103" s="1">
        <f t="shared" si="4"/>
        <v>95</v>
      </c>
      <c r="K103" s="1">
        <f t="shared" si="4"/>
        <v>142.5</v>
      </c>
      <c r="L103" s="1">
        <f t="shared" si="4"/>
        <v>190</v>
      </c>
      <c r="M103" s="1">
        <f t="shared" si="4"/>
        <v>237.5</v>
      </c>
      <c r="N103" s="1">
        <f t="shared" si="4"/>
        <v>285</v>
      </c>
      <c r="O103" s="1">
        <f t="shared" si="4"/>
        <v>332.5</v>
      </c>
      <c r="P103" s="1">
        <f t="shared" si="4"/>
        <v>380</v>
      </c>
      <c r="Q103" s="1">
        <f t="shared" si="5"/>
        <v>252.7</v>
      </c>
      <c r="R103" s="1">
        <f t="shared" si="5"/>
        <v>244.57749999999999</v>
      </c>
      <c r="S103" s="1">
        <f t="shared" si="5"/>
        <v>236.45499999999998</v>
      </c>
      <c r="T103" s="1">
        <f t="shared" si="5"/>
        <v>227.42999999999998</v>
      </c>
      <c r="U103" s="1">
        <f t="shared" si="5"/>
        <v>216.6</v>
      </c>
      <c r="V103" s="1">
        <f t="shared" si="5"/>
        <v>203.0625</v>
      </c>
      <c r="W103" s="1">
        <f t="shared" si="5"/>
        <v>185.91499999999999</v>
      </c>
      <c r="X103" s="1">
        <f t="shared" si="5"/>
        <v>164.255</v>
      </c>
      <c r="Y103" s="1"/>
      <c r="Z103" s="24"/>
      <c r="AA103" s="24"/>
      <c r="AB103" s="24"/>
      <c r="AC103" s="24"/>
      <c r="AD103" s="24"/>
      <c r="AE103" s="24"/>
      <c r="AF103" s="24"/>
      <c r="AG103" s="24"/>
      <c r="AI103" s="25"/>
      <c r="AJ103" s="25"/>
      <c r="AK103" s="25"/>
      <c r="AL103" s="25"/>
      <c r="AM103" s="25"/>
      <c r="AN103" s="25"/>
      <c r="AO103" s="25"/>
      <c r="AP103" s="25"/>
      <c r="AQ103" s="1"/>
      <c r="AR103" s="21" t="s">
        <v>67</v>
      </c>
      <c r="AS103" s="1">
        <f t="shared" ref="AS103:AZ103" si="13">I115*2</f>
        <v>56.25</v>
      </c>
      <c r="AT103" s="1">
        <f t="shared" si="13"/>
        <v>150</v>
      </c>
      <c r="AU103" s="1">
        <f t="shared" si="13"/>
        <v>225</v>
      </c>
      <c r="AV103" s="1">
        <f t="shared" si="13"/>
        <v>300</v>
      </c>
      <c r="AW103" s="1">
        <f t="shared" si="13"/>
        <v>375</v>
      </c>
      <c r="AX103" s="1">
        <f t="shared" si="13"/>
        <v>450</v>
      </c>
      <c r="AY103" s="1">
        <f t="shared" si="13"/>
        <v>525</v>
      </c>
      <c r="AZ103" s="1">
        <f t="shared" si="13"/>
        <v>600</v>
      </c>
      <c r="BA103" s="1"/>
      <c r="BB103" s="1">
        <f t="shared" ref="BB103:BI103" si="14">Q115</f>
        <v>157.5</v>
      </c>
      <c r="BC103" s="1">
        <f t="shared" si="14"/>
        <v>152.4375</v>
      </c>
      <c r="BD103" s="1">
        <f t="shared" si="14"/>
        <v>147.375</v>
      </c>
      <c r="BE103" s="1">
        <f t="shared" si="14"/>
        <v>141.75</v>
      </c>
      <c r="BF103" s="1">
        <f t="shared" si="14"/>
        <v>135</v>
      </c>
      <c r="BG103" s="1">
        <f t="shared" si="14"/>
        <v>126.5625</v>
      </c>
      <c r="BH103" s="1">
        <f t="shared" si="14"/>
        <v>115.875</v>
      </c>
      <c r="BI103" s="1">
        <f t="shared" si="14"/>
        <v>102.375</v>
      </c>
    </row>
    <row r="104" spans="1:61" ht="0.95" customHeight="1">
      <c r="A104">
        <v>56</v>
      </c>
      <c r="B104" s="1">
        <f t="shared" si="2"/>
        <v>3360</v>
      </c>
      <c r="C104" s="4">
        <f t="shared" si="12"/>
        <v>0.93333333333333335</v>
      </c>
      <c r="D104" s="4">
        <f t="shared" si="8"/>
        <v>0.87111111111111117</v>
      </c>
      <c r="E104" s="4">
        <f t="shared" si="9"/>
        <v>0.81303703703703711</v>
      </c>
      <c r="F104" s="4"/>
      <c r="G104" s="6">
        <v>56</v>
      </c>
      <c r="H104" s="6"/>
      <c r="I104" s="1">
        <f t="shared" si="3"/>
        <v>43.555555555555557</v>
      </c>
      <c r="J104" s="1">
        <f t="shared" si="4"/>
        <v>93.333333333333329</v>
      </c>
      <c r="K104" s="1">
        <f t="shared" si="4"/>
        <v>140</v>
      </c>
      <c r="L104" s="1">
        <f t="shared" si="4"/>
        <v>186.66666666666666</v>
      </c>
      <c r="M104" s="1">
        <f t="shared" si="4"/>
        <v>233.33333333333334</v>
      </c>
      <c r="N104" s="1">
        <f t="shared" si="4"/>
        <v>280</v>
      </c>
      <c r="O104" s="1">
        <f t="shared" si="4"/>
        <v>326.66666666666669</v>
      </c>
      <c r="P104" s="1">
        <f t="shared" si="4"/>
        <v>373.33333333333331</v>
      </c>
      <c r="Q104" s="1">
        <f t="shared" si="5"/>
        <v>243.91111111111113</v>
      </c>
      <c r="R104" s="1">
        <f t="shared" si="5"/>
        <v>236.07111111111112</v>
      </c>
      <c r="S104" s="1">
        <f t="shared" si="5"/>
        <v>228.23111111111112</v>
      </c>
      <c r="T104" s="1">
        <f t="shared" si="5"/>
        <v>219.52</v>
      </c>
      <c r="U104" s="1">
        <f t="shared" si="5"/>
        <v>209.06666666666669</v>
      </c>
      <c r="V104" s="1">
        <f t="shared" si="5"/>
        <v>196</v>
      </c>
      <c r="W104" s="1">
        <f t="shared" si="5"/>
        <v>179.44888888888889</v>
      </c>
      <c r="X104" s="1">
        <f t="shared" si="5"/>
        <v>158.54222222222222</v>
      </c>
      <c r="Y104" s="1"/>
      <c r="Z104" s="24"/>
      <c r="AA104" s="24"/>
      <c r="AB104" s="24"/>
      <c r="AC104" s="24"/>
      <c r="AD104" s="24"/>
      <c r="AE104" s="24"/>
      <c r="AF104" s="24"/>
      <c r="AG104" s="24"/>
      <c r="AI104" s="26"/>
      <c r="AJ104" s="27"/>
      <c r="AK104" s="27"/>
      <c r="AL104" s="27"/>
      <c r="AM104" s="27"/>
      <c r="AN104" s="27"/>
      <c r="AO104" s="27"/>
      <c r="AP104" s="27"/>
      <c r="AQ104" s="1"/>
      <c r="AR104" s="21" t="s">
        <v>90</v>
      </c>
      <c r="AS104" s="1">
        <f>I103*2</f>
        <v>90.25</v>
      </c>
      <c r="AT104" s="1">
        <f t="shared" ref="AT104:AZ104" si="15">J103*2</f>
        <v>190</v>
      </c>
      <c r="AU104" s="1">
        <f t="shared" si="15"/>
        <v>285</v>
      </c>
      <c r="AV104" s="1">
        <f t="shared" si="15"/>
        <v>380</v>
      </c>
      <c r="AW104" s="1">
        <f t="shared" si="15"/>
        <v>475</v>
      </c>
      <c r="AX104" s="1">
        <f t="shared" si="15"/>
        <v>570</v>
      </c>
      <c r="AY104" s="1">
        <f t="shared" si="15"/>
        <v>665</v>
      </c>
      <c r="AZ104" s="1">
        <f t="shared" si="15"/>
        <v>760</v>
      </c>
      <c r="BA104" s="1"/>
      <c r="BB104" s="1">
        <f>Q103</f>
        <v>252.7</v>
      </c>
      <c r="BC104" s="1">
        <f t="shared" ref="BC104:BI104" si="16">R103</f>
        <v>244.57749999999999</v>
      </c>
      <c r="BD104" s="1">
        <f t="shared" si="16"/>
        <v>236.45499999999998</v>
      </c>
      <c r="BE104" s="1">
        <f t="shared" si="16"/>
        <v>227.42999999999998</v>
      </c>
      <c r="BF104" s="1">
        <f t="shared" si="16"/>
        <v>216.6</v>
      </c>
      <c r="BG104" s="1">
        <f t="shared" si="16"/>
        <v>203.0625</v>
      </c>
      <c r="BH104" s="1">
        <f t="shared" si="16"/>
        <v>185.91499999999999</v>
      </c>
      <c r="BI104" s="1">
        <f t="shared" si="16"/>
        <v>164.255</v>
      </c>
    </row>
    <row r="105" spans="1:61" ht="0.95" customHeight="1">
      <c r="A105">
        <v>55</v>
      </c>
      <c r="B105" s="1">
        <f t="shared" si="2"/>
        <v>3300</v>
      </c>
      <c r="C105" s="4">
        <f t="shared" si="12"/>
        <v>0.91666666666666663</v>
      </c>
      <c r="D105" s="4">
        <f t="shared" si="8"/>
        <v>0.84027777777777768</v>
      </c>
      <c r="E105" s="4">
        <f t="shared" si="9"/>
        <v>0.77025462962962954</v>
      </c>
      <c r="F105" s="4"/>
      <c r="G105" s="6">
        <v>55</v>
      </c>
      <c r="H105" s="6"/>
      <c r="I105" s="1">
        <f t="shared" si="3"/>
        <v>42.013888888888886</v>
      </c>
      <c r="J105" s="1">
        <f t="shared" si="4"/>
        <v>91.666666666666657</v>
      </c>
      <c r="K105" s="1">
        <f t="shared" si="4"/>
        <v>137.5</v>
      </c>
      <c r="L105" s="1">
        <f t="shared" si="4"/>
        <v>183.33333333333331</v>
      </c>
      <c r="M105" s="1">
        <f t="shared" si="4"/>
        <v>229.16666666666666</v>
      </c>
      <c r="N105" s="1">
        <f t="shared" si="4"/>
        <v>275</v>
      </c>
      <c r="O105" s="1">
        <f t="shared" si="4"/>
        <v>320.83333333333331</v>
      </c>
      <c r="P105" s="1">
        <f t="shared" si="4"/>
        <v>366.66666666666663</v>
      </c>
      <c r="Q105" s="1">
        <f t="shared" si="5"/>
        <v>235.27777777777774</v>
      </c>
      <c r="R105" s="1">
        <f t="shared" si="5"/>
        <v>227.71527777777774</v>
      </c>
      <c r="S105" s="1">
        <f t="shared" si="5"/>
        <v>220.15277777777774</v>
      </c>
      <c r="T105" s="1">
        <f t="shared" si="5"/>
        <v>211.74999999999997</v>
      </c>
      <c r="U105" s="1">
        <f t="shared" si="5"/>
        <v>201.66666666666663</v>
      </c>
      <c r="V105" s="1">
        <f t="shared" si="5"/>
        <v>189.06249999999997</v>
      </c>
      <c r="W105" s="1">
        <f t="shared" si="5"/>
        <v>173.0972222222222</v>
      </c>
      <c r="X105" s="1">
        <f t="shared" si="5"/>
        <v>152.93055555555554</v>
      </c>
      <c r="Y105" s="1"/>
      <c r="Z105" s="24"/>
      <c r="AA105" s="24"/>
      <c r="AB105" s="24"/>
      <c r="AC105" s="24"/>
      <c r="AD105" s="24"/>
      <c r="AE105" s="24"/>
      <c r="AF105" s="24"/>
      <c r="AG105" s="24"/>
      <c r="AI105" s="24"/>
      <c r="AJ105" s="24"/>
      <c r="AK105" s="24"/>
      <c r="AL105" s="24"/>
      <c r="AM105" s="24"/>
      <c r="AN105" s="24"/>
      <c r="AO105" s="24"/>
      <c r="AP105" s="24"/>
      <c r="AQ105" s="1"/>
      <c r="AR105" s="21" t="s">
        <v>91</v>
      </c>
      <c r="AS105" s="1">
        <f t="shared" ref="AS105:AZ105" si="17">I125*2</f>
        <v>34.027777777777786</v>
      </c>
      <c r="AT105" s="1">
        <f t="shared" si="17"/>
        <v>116.66666666666667</v>
      </c>
      <c r="AU105" s="1">
        <f t="shared" si="17"/>
        <v>175</v>
      </c>
      <c r="AV105" s="1">
        <f t="shared" si="17"/>
        <v>233.33333333333334</v>
      </c>
      <c r="AW105" s="1">
        <f t="shared" si="17"/>
        <v>291.66666666666669</v>
      </c>
      <c r="AX105" s="1">
        <f t="shared" si="17"/>
        <v>350</v>
      </c>
      <c r="AY105" s="1">
        <f t="shared" si="17"/>
        <v>408.33333333333337</v>
      </c>
      <c r="AZ105" s="1">
        <f t="shared" si="17"/>
        <v>466.66666666666669</v>
      </c>
      <c r="BA105" s="1"/>
      <c r="BB105" s="1">
        <f t="shared" ref="BB105:BI105" si="18">Q125</f>
        <v>95.2777777777778</v>
      </c>
      <c r="BC105" s="1">
        <f t="shared" si="18"/>
        <v>92.2152777777778</v>
      </c>
      <c r="BD105" s="1">
        <f t="shared" si="18"/>
        <v>89.1527777777778</v>
      </c>
      <c r="BE105" s="1">
        <f t="shared" si="18"/>
        <v>85.750000000000014</v>
      </c>
      <c r="BF105" s="1">
        <f t="shared" si="18"/>
        <v>81.666666666666686</v>
      </c>
      <c r="BG105" s="1">
        <f t="shared" si="18"/>
        <v>76.562500000000014</v>
      </c>
      <c r="BH105" s="1">
        <f t="shared" si="18"/>
        <v>70.097222222222243</v>
      </c>
      <c r="BI105" s="1">
        <f t="shared" si="18"/>
        <v>61.930555555555571</v>
      </c>
    </row>
    <row r="106" spans="1:61" ht="0.95" customHeight="1">
      <c r="A106">
        <v>54</v>
      </c>
      <c r="B106" s="1">
        <f t="shared" si="2"/>
        <v>3240</v>
      </c>
      <c r="C106" s="4">
        <f t="shared" si="12"/>
        <v>0.9</v>
      </c>
      <c r="D106" s="4">
        <f t="shared" si="8"/>
        <v>0.81</v>
      </c>
      <c r="E106" s="4">
        <f t="shared" si="9"/>
        <v>0.72900000000000009</v>
      </c>
      <c r="F106" s="4"/>
      <c r="G106" s="6">
        <v>54</v>
      </c>
      <c r="H106" s="6"/>
      <c r="I106" s="1">
        <f t="shared" si="3"/>
        <v>40.5</v>
      </c>
      <c r="J106" s="1">
        <f t="shared" si="4"/>
        <v>90</v>
      </c>
      <c r="K106" s="1">
        <f t="shared" si="4"/>
        <v>135</v>
      </c>
      <c r="L106" s="1">
        <f t="shared" si="4"/>
        <v>180</v>
      </c>
      <c r="M106" s="1">
        <f t="shared" si="4"/>
        <v>225</v>
      </c>
      <c r="N106" s="1">
        <f t="shared" si="4"/>
        <v>270</v>
      </c>
      <c r="O106" s="1">
        <f t="shared" si="4"/>
        <v>315</v>
      </c>
      <c r="P106" s="1">
        <f t="shared" si="4"/>
        <v>360</v>
      </c>
      <c r="Q106" s="1">
        <f t="shared" si="5"/>
        <v>226.8</v>
      </c>
      <c r="R106" s="1">
        <f t="shared" si="5"/>
        <v>219.51000000000002</v>
      </c>
      <c r="S106" s="1">
        <f t="shared" si="5"/>
        <v>212.22000000000003</v>
      </c>
      <c r="T106" s="1">
        <f t="shared" si="5"/>
        <v>204.12</v>
      </c>
      <c r="U106" s="1">
        <f t="shared" si="5"/>
        <v>194.4</v>
      </c>
      <c r="V106" s="1">
        <f t="shared" si="5"/>
        <v>182.25</v>
      </c>
      <c r="W106" s="1">
        <f t="shared" si="5"/>
        <v>166.86</v>
      </c>
      <c r="X106" s="1">
        <f t="shared" si="5"/>
        <v>147.42000000000002</v>
      </c>
      <c r="Y106" s="1"/>
      <c r="Z106" s="26"/>
      <c r="AA106" s="27"/>
      <c r="AB106" s="27"/>
      <c r="AC106" s="27"/>
      <c r="AD106" s="27"/>
      <c r="AE106" s="27"/>
      <c r="AF106" s="27"/>
      <c r="AG106" s="27"/>
      <c r="AI106" s="26"/>
      <c r="AJ106" s="27"/>
      <c r="AK106" s="27"/>
      <c r="AL106" s="27"/>
      <c r="AM106" s="27"/>
      <c r="AN106" s="27"/>
      <c r="AO106" s="27"/>
      <c r="AP106" s="27"/>
      <c r="AQ106" s="1"/>
      <c r="AR106" s="21" t="s">
        <v>68</v>
      </c>
      <c r="AS106" s="1">
        <f t="shared" ref="AS106:AZ106" si="19">I130*2</f>
        <v>25</v>
      </c>
      <c r="AT106" s="1">
        <f t="shared" si="19"/>
        <v>100</v>
      </c>
      <c r="AU106" s="1">
        <f t="shared" si="19"/>
        <v>150</v>
      </c>
      <c r="AV106" s="1">
        <f t="shared" si="19"/>
        <v>200</v>
      </c>
      <c r="AW106" s="1">
        <f t="shared" si="19"/>
        <v>250</v>
      </c>
      <c r="AX106" s="1">
        <f t="shared" si="19"/>
        <v>300</v>
      </c>
      <c r="AY106" s="1">
        <f t="shared" si="19"/>
        <v>350</v>
      </c>
      <c r="AZ106" s="1">
        <f t="shared" si="19"/>
        <v>400</v>
      </c>
      <c r="BA106" s="1"/>
      <c r="BB106" s="1">
        <f t="shared" ref="BB106:BI106" si="20">Q130</f>
        <v>70</v>
      </c>
      <c r="BC106" s="1">
        <f t="shared" si="20"/>
        <v>67.75</v>
      </c>
      <c r="BD106" s="1">
        <f t="shared" si="20"/>
        <v>65.5</v>
      </c>
      <c r="BE106" s="1">
        <f t="shared" si="20"/>
        <v>63</v>
      </c>
      <c r="BF106" s="1">
        <f t="shared" si="20"/>
        <v>60</v>
      </c>
      <c r="BG106" s="1">
        <f t="shared" si="20"/>
        <v>56.25</v>
      </c>
      <c r="BH106" s="1">
        <f t="shared" si="20"/>
        <v>51.5</v>
      </c>
      <c r="BI106" s="1">
        <f t="shared" si="20"/>
        <v>45.5</v>
      </c>
    </row>
    <row r="107" spans="1:61" ht="0.95" customHeight="1">
      <c r="A107">
        <v>53</v>
      </c>
      <c r="B107" s="1">
        <f t="shared" si="2"/>
        <v>3180</v>
      </c>
      <c r="C107" s="4">
        <f t="shared" si="12"/>
        <v>0.8833333333333333</v>
      </c>
      <c r="D107" s="4">
        <f t="shared" si="8"/>
        <v>0.78027777777777774</v>
      </c>
      <c r="E107" s="4">
        <f t="shared" si="9"/>
        <v>0.68924537037037026</v>
      </c>
      <c r="F107" s="4"/>
      <c r="G107" s="6">
        <v>53</v>
      </c>
      <c r="H107" s="6"/>
      <c r="I107" s="1">
        <f t="shared" si="3"/>
        <v>39.013888888888886</v>
      </c>
      <c r="J107" s="1">
        <f t="shared" si="4"/>
        <v>88.333333333333329</v>
      </c>
      <c r="K107" s="1">
        <f t="shared" si="4"/>
        <v>132.5</v>
      </c>
      <c r="L107" s="1">
        <f t="shared" si="4"/>
        <v>176.66666666666666</v>
      </c>
      <c r="M107" s="1">
        <f t="shared" si="4"/>
        <v>220.83333333333331</v>
      </c>
      <c r="N107" s="1">
        <f t="shared" si="4"/>
        <v>265</v>
      </c>
      <c r="O107" s="1">
        <f t="shared" si="4"/>
        <v>309.16666666666663</v>
      </c>
      <c r="P107" s="1">
        <f t="shared" si="4"/>
        <v>353.33333333333331</v>
      </c>
      <c r="Q107" s="1">
        <f t="shared" si="5"/>
        <v>218.47777777777776</v>
      </c>
      <c r="R107" s="1">
        <f t="shared" si="5"/>
        <v>211.45527777777778</v>
      </c>
      <c r="S107" s="1">
        <f t="shared" si="5"/>
        <v>204.43277777777777</v>
      </c>
      <c r="T107" s="1">
        <f t="shared" si="5"/>
        <v>196.63</v>
      </c>
      <c r="U107" s="1">
        <f t="shared" si="5"/>
        <v>187.26666666666665</v>
      </c>
      <c r="V107" s="1">
        <f t="shared" si="5"/>
        <v>175.5625</v>
      </c>
      <c r="W107" s="1">
        <f t="shared" si="5"/>
        <v>160.73722222222221</v>
      </c>
      <c r="X107" s="1">
        <f t="shared" si="5"/>
        <v>142.01055555555556</v>
      </c>
      <c r="Y107" s="1"/>
      <c r="Z107" s="26"/>
      <c r="AA107" s="27"/>
      <c r="AB107" s="27"/>
      <c r="AC107" s="27"/>
      <c r="AD107" s="27"/>
      <c r="AE107" s="27"/>
      <c r="AF107" s="27"/>
      <c r="AG107" s="27"/>
      <c r="AI107" s="26"/>
      <c r="AJ107" s="27"/>
      <c r="AK107" s="27"/>
      <c r="AL107" s="27"/>
      <c r="AM107" s="27"/>
      <c r="AN107" s="27"/>
      <c r="AO107" s="27"/>
      <c r="AP107" s="27"/>
      <c r="AQ107" s="1"/>
    </row>
    <row r="108" spans="1:61" ht="0.95" customHeight="1">
      <c r="A108">
        <v>52</v>
      </c>
      <c r="B108" s="1">
        <f t="shared" si="2"/>
        <v>3120</v>
      </c>
      <c r="C108" s="4">
        <f t="shared" si="12"/>
        <v>0.8666666666666667</v>
      </c>
      <c r="D108" s="4">
        <f t="shared" si="8"/>
        <v>0.75111111111111117</v>
      </c>
      <c r="E108" s="4">
        <f t="shared" si="9"/>
        <v>0.65096296296296308</v>
      </c>
      <c r="F108" s="4"/>
      <c r="G108" s="6">
        <v>52</v>
      </c>
      <c r="H108" s="6"/>
      <c r="I108" s="1">
        <f t="shared" si="3"/>
        <v>37.555555555555557</v>
      </c>
      <c r="J108" s="1">
        <f t="shared" si="4"/>
        <v>86.666666666666671</v>
      </c>
      <c r="K108" s="1">
        <f t="shared" si="4"/>
        <v>130</v>
      </c>
      <c r="L108" s="1">
        <f t="shared" si="4"/>
        <v>173.33333333333334</v>
      </c>
      <c r="M108" s="1">
        <f t="shared" si="4"/>
        <v>216.66666666666669</v>
      </c>
      <c r="N108" s="1">
        <f t="shared" si="4"/>
        <v>260</v>
      </c>
      <c r="O108" s="1">
        <f t="shared" si="4"/>
        <v>303.33333333333337</v>
      </c>
      <c r="P108" s="1">
        <f t="shared" si="4"/>
        <v>346.66666666666669</v>
      </c>
      <c r="Q108" s="1">
        <f t="shared" si="5"/>
        <v>210.31111111111113</v>
      </c>
      <c r="R108" s="1">
        <f t="shared" si="5"/>
        <v>203.55111111111114</v>
      </c>
      <c r="S108" s="1">
        <f t="shared" si="5"/>
        <v>196.79111111111112</v>
      </c>
      <c r="T108" s="1">
        <f t="shared" si="5"/>
        <v>189.28000000000003</v>
      </c>
      <c r="U108" s="1">
        <f t="shared" si="5"/>
        <v>180.26666666666668</v>
      </c>
      <c r="V108" s="1">
        <f t="shared" si="5"/>
        <v>169</v>
      </c>
      <c r="W108" s="1">
        <f t="shared" si="5"/>
        <v>154.72888888888889</v>
      </c>
      <c r="X108" s="1">
        <f t="shared" si="5"/>
        <v>136.70222222222225</v>
      </c>
      <c r="Y108" s="1"/>
      <c r="Z108" s="26"/>
      <c r="AA108" s="27"/>
      <c r="AB108" s="27"/>
      <c r="AC108" s="27"/>
      <c r="AD108" s="27"/>
      <c r="AE108" s="27"/>
      <c r="AF108" s="27"/>
      <c r="AG108" s="27"/>
      <c r="AI108" s="26"/>
      <c r="AJ108" s="27"/>
      <c r="AK108" s="27"/>
      <c r="AL108" s="27"/>
      <c r="AM108" s="27"/>
      <c r="AN108" s="27"/>
      <c r="AO108" s="27"/>
      <c r="AP108" s="27"/>
      <c r="AQ108" s="1"/>
    </row>
    <row r="109" spans="1:61" ht="0.95" customHeight="1">
      <c r="A109">
        <v>51</v>
      </c>
      <c r="B109" s="1">
        <f t="shared" si="2"/>
        <v>3060</v>
      </c>
      <c r="C109" s="4">
        <f t="shared" si="12"/>
        <v>0.85</v>
      </c>
      <c r="D109" s="4">
        <f t="shared" si="8"/>
        <v>0.72249999999999992</v>
      </c>
      <c r="E109" s="4">
        <f t="shared" si="9"/>
        <v>0.61412499999999992</v>
      </c>
      <c r="F109" s="4"/>
      <c r="G109" s="6">
        <v>51</v>
      </c>
      <c r="H109" s="6"/>
      <c r="I109" s="1">
        <f t="shared" si="3"/>
        <v>36.124999999999993</v>
      </c>
      <c r="J109" s="1">
        <f t="shared" si="4"/>
        <v>85</v>
      </c>
      <c r="K109" s="1">
        <f t="shared" si="4"/>
        <v>127.5</v>
      </c>
      <c r="L109" s="1">
        <f t="shared" si="4"/>
        <v>170</v>
      </c>
      <c r="M109" s="1">
        <f t="shared" si="4"/>
        <v>212.5</v>
      </c>
      <c r="N109" s="1">
        <f t="shared" si="4"/>
        <v>255</v>
      </c>
      <c r="O109" s="1">
        <f t="shared" si="4"/>
        <v>297.5</v>
      </c>
      <c r="P109" s="1">
        <f t="shared" si="4"/>
        <v>340</v>
      </c>
      <c r="Q109" s="1">
        <f t="shared" si="5"/>
        <v>202.29999999999998</v>
      </c>
      <c r="R109" s="1">
        <f t="shared" si="5"/>
        <v>195.79749999999999</v>
      </c>
      <c r="S109" s="1">
        <f t="shared" si="5"/>
        <v>189.29499999999999</v>
      </c>
      <c r="T109" s="1">
        <f t="shared" si="5"/>
        <v>182.07</v>
      </c>
      <c r="U109" s="1">
        <f t="shared" si="5"/>
        <v>173.39999999999998</v>
      </c>
      <c r="V109" s="1">
        <f t="shared" si="5"/>
        <v>162.56249999999997</v>
      </c>
      <c r="W109" s="1">
        <f t="shared" si="5"/>
        <v>148.83499999999998</v>
      </c>
      <c r="X109" s="1">
        <f t="shared" si="5"/>
        <v>131.49499999999998</v>
      </c>
      <c r="Y109" s="1"/>
      <c r="Z109" s="26"/>
      <c r="AA109" s="27"/>
      <c r="AB109" s="27"/>
      <c r="AC109" s="27"/>
      <c r="AD109" s="27"/>
      <c r="AE109" s="27"/>
      <c r="AF109" s="27"/>
      <c r="AG109" s="27"/>
      <c r="AI109" s="26"/>
      <c r="AJ109" s="27"/>
      <c r="AK109" s="27"/>
      <c r="AL109" s="27"/>
      <c r="AM109" s="27"/>
      <c r="AN109" s="27"/>
      <c r="AO109" s="27"/>
      <c r="AP109" s="27"/>
      <c r="AQ109" s="1"/>
    </row>
    <row r="110" spans="1:61" ht="0.95" customHeight="1">
      <c r="A110">
        <v>50</v>
      </c>
      <c r="B110" s="1">
        <f t="shared" si="2"/>
        <v>3000</v>
      </c>
      <c r="C110" s="4">
        <f t="shared" si="12"/>
        <v>0.83333333333333337</v>
      </c>
      <c r="D110" s="4">
        <f t="shared" si="8"/>
        <v>0.69444444444444453</v>
      </c>
      <c r="E110" s="4">
        <f t="shared" si="9"/>
        <v>0.57870370370370383</v>
      </c>
      <c r="F110" s="4"/>
      <c r="G110" s="6">
        <v>50</v>
      </c>
      <c r="H110" s="6"/>
      <c r="I110" s="1">
        <f t="shared" si="3"/>
        <v>34.722222222222229</v>
      </c>
      <c r="J110" s="1">
        <f t="shared" si="4"/>
        <v>83.333333333333343</v>
      </c>
      <c r="K110" s="1">
        <f t="shared" si="4"/>
        <v>125</v>
      </c>
      <c r="L110" s="1">
        <f t="shared" si="4"/>
        <v>166.66666666666669</v>
      </c>
      <c r="M110" s="1">
        <f t="shared" si="4"/>
        <v>208.33333333333334</v>
      </c>
      <c r="N110" s="1">
        <f t="shared" si="4"/>
        <v>250</v>
      </c>
      <c r="O110" s="1">
        <f t="shared" si="4"/>
        <v>291.66666666666669</v>
      </c>
      <c r="P110" s="1">
        <f t="shared" si="4"/>
        <v>333.33333333333337</v>
      </c>
      <c r="Q110" s="1">
        <f t="shared" si="5"/>
        <v>194.44444444444446</v>
      </c>
      <c r="R110" s="1">
        <f t="shared" si="5"/>
        <v>188.19444444444446</v>
      </c>
      <c r="S110" s="1">
        <f t="shared" si="5"/>
        <v>181.94444444444446</v>
      </c>
      <c r="T110" s="1">
        <f t="shared" si="5"/>
        <v>175.00000000000003</v>
      </c>
      <c r="U110" s="1">
        <f t="shared" si="5"/>
        <v>166.66666666666669</v>
      </c>
      <c r="V110" s="1">
        <f t="shared" si="5"/>
        <v>156.25000000000003</v>
      </c>
      <c r="W110" s="1">
        <f t="shared" si="5"/>
        <v>143.05555555555557</v>
      </c>
      <c r="X110" s="1">
        <f t="shared" si="5"/>
        <v>126.3888888888889</v>
      </c>
      <c r="Y110" s="1"/>
      <c r="Z110" s="24"/>
      <c r="AA110" s="24"/>
      <c r="AB110" s="24"/>
      <c r="AC110" s="24"/>
      <c r="AD110" s="24"/>
      <c r="AE110" s="24"/>
      <c r="AF110" s="24"/>
      <c r="AG110" s="24"/>
      <c r="AI110" s="24"/>
      <c r="AJ110" s="24"/>
      <c r="AK110" s="24"/>
      <c r="AL110" s="24"/>
      <c r="AM110" s="24"/>
      <c r="AN110" s="24"/>
      <c r="AO110" s="24"/>
      <c r="AP110" s="24"/>
      <c r="AQ110" s="1"/>
      <c r="AR110" s="22"/>
      <c r="AS110" s="28"/>
      <c r="AT110" s="23"/>
      <c r="AU110" s="23"/>
      <c r="AV110" s="23"/>
      <c r="AW110" s="23"/>
      <c r="AX110" s="23"/>
      <c r="AY110" s="23"/>
      <c r="AZ110" s="23"/>
      <c r="BA110" s="28"/>
      <c r="BB110" s="28"/>
      <c r="BC110" s="23"/>
      <c r="BD110" s="23"/>
      <c r="BE110" s="23"/>
      <c r="BF110" s="23"/>
      <c r="BG110" s="23"/>
      <c r="BH110" s="23"/>
      <c r="BI110" s="23"/>
    </row>
    <row r="111" spans="1:61" ht="0.95" customHeight="1">
      <c r="A111">
        <v>49</v>
      </c>
      <c r="B111" s="1">
        <f t="shared" si="2"/>
        <v>2940</v>
      </c>
      <c r="C111" s="4">
        <f t="shared" si="12"/>
        <v>0.81666666666666665</v>
      </c>
      <c r="D111" s="4">
        <f t="shared" si="8"/>
        <v>0.66694444444444445</v>
      </c>
      <c r="E111" s="4">
        <f t="shared" si="9"/>
        <v>0.54467129629629629</v>
      </c>
      <c r="F111" s="4"/>
      <c r="G111" s="6">
        <v>49</v>
      </c>
      <c r="H111" s="6"/>
      <c r="I111" s="1">
        <f t="shared" si="3"/>
        <v>33.347222222222221</v>
      </c>
      <c r="J111" s="1">
        <f t="shared" ref="J111:P120" si="21">J$20*$C111</f>
        <v>81.666666666666671</v>
      </c>
      <c r="K111" s="1">
        <f t="shared" si="21"/>
        <v>122.5</v>
      </c>
      <c r="L111" s="1">
        <f t="shared" si="21"/>
        <v>163.33333333333334</v>
      </c>
      <c r="M111" s="1">
        <f t="shared" si="21"/>
        <v>204.16666666666666</v>
      </c>
      <c r="N111" s="1">
        <f t="shared" si="21"/>
        <v>245</v>
      </c>
      <c r="O111" s="1">
        <f t="shared" si="21"/>
        <v>285.83333333333331</v>
      </c>
      <c r="P111" s="1">
        <f t="shared" si="21"/>
        <v>326.66666666666669</v>
      </c>
      <c r="Q111" s="1">
        <f t="shared" ref="Q111:X120" si="22">Q$20*$D111</f>
        <v>186.74444444444444</v>
      </c>
      <c r="R111" s="1">
        <f t="shared" si="22"/>
        <v>180.74194444444444</v>
      </c>
      <c r="S111" s="1">
        <f t="shared" si="22"/>
        <v>174.73944444444444</v>
      </c>
      <c r="T111" s="1">
        <f t="shared" si="22"/>
        <v>168.07</v>
      </c>
      <c r="U111" s="1">
        <f t="shared" si="22"/>
        <v>160.06666666666666</v>
      </c>
      <c r="V111" s="1">
        <f t="shared" si="22"/>
        <v>150.0625</v>
      </c>
      <c r="W111" s="1">
        <f t="shared" si="22"/>
        <v>137.39055555555555</v>
      </c>
      <c r="X111" s="1">
        <f t="shared" si="22"/>
        <v>121.38388888888889</v>
      </c>
      <c r="Y111" s="1"/>
      <c r="Z111" s="26"/>
      <c r="AA111" s="27"/>
      <c r="AB111" s="27"/>
      <c r="AC111" s="27"/>
      <c r="AD111" s="27"/>
      <c r="AE111" s="27"/>
      <c r="AF111" s="27"/>
      <c r="AG111" s="27"/>
      <c r="AI111" s="26"/>
      <c r="AJ111" s="27"/>
      <c r="AK111" s="27"/>
      <c r="AL111" s="27"/>
      <c r="AM111" s="27"/>
      <c r="AN111" s="27"/>
      <c r="AO111" s="27"/>
      <c r="AP111" s="27"/>
      <c r="AQ111" s="1"/>
    </row>
    <row r="112" spans="1:61" ht="0.95" customHeight="1">
      <c r="A112">
        <v>48</v>
      </c>
      <c r="B112" s="1">
        <f t="shared" si="2"/>
        <v>2880</v>
      </c>
      <c r="C112" s="4">
        <f t="shared" si="12"/>
        <v>0.8</v>
      </c>
      <c r="D112" s="4">
        <f t="shared" si="8"/>
        <v>0.64000000000000012</v>
      </c>
      <c r="E112" s="4">
        <f t="shared" si="9"/>
        <v>0.51200000000000012</v>
      </c>
      <c r="F112" s="4"/>
      <c r="G112" s="6">
        <v>48</v>
      </c>
      <c r="H112" s="6"/>
      <c r="I112" s="1">
        <f t="shared" si="3"/>
        <v>32.000000000000007</v>
      </c>
      <c r="J112" s="1">
        <f t="shared" si="21"/>
        <v>80</v>
      </c>
      <c r="K112" s="1">
        <f t="shared" si="21"/>
        <v>120</v>
      </c>
      <c r="L112" s="1">
        <f t="shared" si="21"/>
        <v>160</v>
      </c>
      <c r="M112" s="1">
        <f t="shared" si="21"/>
        <v>200</v>
      </c>
      <c r="N112" s="1">
        <f t="shared" si="21"/>
        <v>240</v>
      </c>
      <c r="O112" s="1">
        <f t="shared" si="21"/>
        <v>280</v>
      </c>
      <c r="P112" s="1">
        <f t="shared" si="21"/>
        <v>320</v>
      </c>
      <c r="Q112" s="1">
        <f t="shared" si="22"/>
        <v>179.20000000000005</v>
      </c>
      <c r="R112" s="1">
        <f t="shared" si="22"/>
        <v>173.44000000000003</v>
      </c>
      <c r="S112" s="1">
        <f t="shared" si="22"/>
        <v>167.68000000000004</v>
      </c>
      <c r="T112" s="1">
        <f t="shared" si="22"/>
        <v>161.28000000000003</v>
      </c>
      <c r="U112" s="1">
        <f t="shared" si="22"/>
        <v>153.60000000000002</v>
      </c>
      <c r="V112" s="1">
        <f t="shared" si="22"/>
        <v>144.00000000000003</v>
      </c>
      <c r="W112" s="1">
        <f t="shared" si="22"/>
        <v>131.84000000000003</v>
      </c>
      <c r="X112" s="1">
        <f t="shared" si="22"/>
        <v>116.48000000000002</v>
      </c>
      <c r="Y112" s="1"/>
      <c r="Z112" s="26"/>
      <c r="AA112" s="27"/>
      <c r="AB112" s="27"/>
      <c r="AC112" s="27"/>
      <c r="AD112" s="27"/>
      <c r="AE112" s="27"/>
      <c r="AF112" s="27"/>
      <c r="AG112" s="27"/>
      <c r="AI112" s="26"/>
      <c r="AJ112" s="27"/>
      <c r="AK112" s="27"/>
      <c r="AL112" s="27"/>
      <c r="AM112" s="27"/>
      <c r="AN112" s="27"/>
      <c r="AO112" s="27"/>
      <c r="AP112" s="27"/>
      <c r="AQ112" s="1"/>
    </row>
    <row r="113" spans="1:43" ht="0.95" customHeight="1">
      <c r="A113">
        <v>47</v>
      </c>
      <c r="B113" s="1">
        <f t="shared" si="2"/>
        <v>2820</v>
      </c>
      <c r="C113" s="4">
        <f t="shared" si="12"/>
        <v>0.78333333333333333</v>
      </c>
      <c r="D113" s="4">
        <f t="shared" si="8"/>
        <v>0.61361111111111111</v>
      </c>
      <c r="E113" s="4">
        <f t="shared" si="9"/>
        <v>0.48066203703703703</v>
      </c>
      <c r="F113" s="4"/>
      <c r="G113" s="6">
        <v>47</v>
      </c>
      <c r="H113" s="6"/>
      <c r="I113" s="1">
        <f t="shared" si="3"/>
        <v>30.680555555555557</v>
      </c>
      <c r="J113" s="1">
        <f t="shared" si="21"/>
        <v>78.333333333333329</v>
      </c>
      <c r="K113" s="1">
        <f t="shared" si="21"/>
        <v>117.5</v>
      </c>
      <c r="L113" s="1">
        <f t="shared" si="21"/>
        <v>156.66666666666666</v>
      </c>
      <c r="M113" s="1">
        <f t="shared" si="21"/>
        <v>195.83333333333334</v>
      </c>
      <c r="N113" s="1">
        <f t="shared" si="21"/>
        <v>235</v>
      </c>
      <c r="O113" s="1">
        <f t="shared" si="21"/>
        <v>274.16666666666669</v>
      </c>
      <c r="P113" s="1">
        <f t="shared" si="21"/>
        <v>313.33333333333331</v>
      </c>
      <c r="Q113" s="1">
        <f t="shared" si="22"/>
        <v>171.8111111111111</v>
      </c>
      <c r="R113" s="1">
        <f t="shared" si="22"/>
        <v>166.28861111111112</v>
      </c>
      <c r="S113" s="1">
        <f t="shared" si="22"/>
        <v>160.76611111111112</v>
      </c>
      <c r="T113" s="1">
        <f t="shared" si="22"/>
        <v>154.63</v>
      </c>
      <c r="U113" s="1">
        <f t="shared" si="22"/>
        <v>147.26666666666665</v>
      </c>
      <c r="V113" s="1">
        <f t="shared" si="22"/>
        <v>138.0625</v>
      </c>
      <c r="W113" s="1">
        <f t="shared" si="22"/>
        <v>126.40388888888889</v>
      </c>
      <c r="X113" s="1">
        <f t="shared" si="22"/>
        <v>111.67722222222223</v>
      </c>
      <c r="Y113" s="1"/>
      <c r="Z113" s="26"/>
      <c r="AA113" s="27"/>
      <c r="AB113" s="27"/>
      <c r="AC113" s="27"/>
      <c r="AD113" s="27"/>
      <c r="AE113" s="27"/>
      <c r="AF113" s="27"/>
      <c r="AG113" s="27"/>
      <c r="AI113" s="26"/>
      <c r="AJ113" s="27"/>
      <c r="AK113" s="27"/>
      <c r="AL113" s="27"/>
      <c r="AM113" s="27"/>
      <c r="AN113" s="27"/>
      <c r="AO113" s="27"/>
      <c r="AP113" s="27"/>
      <c r="AQ113" s="1"/>
    </row>
    <row r="114" spans="1:43" ht="0.95" customHeight="1">
      <c r="A114">
        <v>46</v>
      </c>
      <c r="B114" s="1">
        <f t="shared" si="2"/>
        <v>2760</v>
      </c>
      <c r="C114" s="4">
        <f t="shared" si="12"/>
        <v>0.76666666666666672</v>
      </c>
      <c r="D114" s="4">
        <f t="shared" si="8"/>
        <v>0.58777777777777784</v>
      </c>
      <c r="E114" s="4">
        <f t="shared" si="9"/>
        <v>0.45062962962962971</v>
      </c>
      <c r="F114" s="4"/>
      <c r="G114" s="6">
        <v>46</v>
      </c>
      <c r="H114" s="6"/>
      <c r="I114" s="1">
        <f t="shared" si="3"/>
        <v>29.388888888888893</v>
      </c>
      <c r="J114" s="1">
        <f t="shared" si="21"/>
        <v>76.666666666666671</v>
      </c>
      <c r="K114" s="1">
        <f t="shared" si="21"/>
        <v>115.00000000000001</v>
      </c>
      <c r="L114" s="1">
        <f t="shared" si="21"/>
        <v>153.33333333333334</v>
      </c>
      <c r="M114" s="1">
        <f t="shared" si="21"/>
        <v>191.66666666666669</v>
      </c>
      <c r="N114" s="1">
        <f t="shared" si="21"/>
        <v>230.00000000000003</v>
      </c>
      <c r="O114" s="1">
        <f t="shared" si="21"/>
        <v>268.33333333333337</v>
      </c>
      <c r="P114" s="1">
        <f t="shared" si="21"/>
        <v>306.66666666666669</v>
      </c>
      <c r="Q114" s="1">
        <f t="shared" si="22"/>
        <v>164.57777777777778</v>
      </c>
      <c r="R114" s="1">
        <f t="shared" si="22"/>
        <v>159.28777777777779</v>
      </c>
      <c r="S114" s="1">
        <f t="shared" si="22"/>
        <v>153.9977777777778</v>
      </c>
      <c r="T114" s="1">
        <f t="shared" si="22"/>
        <v>148.12</v>
      </c>
      <c r="U114" s="1">
        <f t="shared" si="22"/>
        <v>141.06666666666669</v>
      </c>
      <c r="V114" s="1">
        <f t="shared" si="22"/>
        <v>132.25000000000003</v>
      </c>
      <c r="W114" s="1">
        <f t="shared" si="22"/>
        <v>121.08222222222224</v>
      </c>
      <c r="X114" s="1">
        <f t="shared" si="22"/>
        <v>106.97555555555557</v>
      </c>
      <c r="Y114" s="1"/>
      <c r="Z114" s="26"/>
      <c r="AA114" s="27"/>
      <c r="AB114" s="27"/>
      <c r="AC114" s="27"/>
      <c r="AD114" s="27"/>
      <c r="AE114" s="27"/>
      <c r="AF114" s="27"/>
      <c r="AG114" s="27"/>
      <c r="AI114" s="26"/>
      <c r="AJ114" s="27"/>
      <c r="AK114" s="27"/>
      <c r="AL114" s="27"/>
      <c r="AM114" s="27"/>
      <c r="AN114" s="27"/>
      <c r="AO114" s="27"/>
      <c r="AP114" s="27"/>
      <c r="AQ114" s="1"/>
    </row>
    <row r="115" spans="1:43" ht="0.95" customHeight="1">
      <c r="A115">
        <v>45</v>
      </c>
      <c r="B115" s="1">
        <f t="shared" si="2"/>
        <v>2700</v>
      </c>
      <c r="C115" s="4">
        <f t="shared" si="12"/>
        <v>0.75</v>
      </c>
      <c r="D115" s="4">
        <f t="shared" si="8"/>
        <v>0.5625</v>
      </c>
      <c r="E115" s="4">
        <f t="shared" si="9"/>
        <v>0.421875</v>
      </c>
      <c r="F115" s="4"/>
      <c r="G115" s="6">
        <v>45</v>
      </c>
      <c r="H115" s="6"/>
      <c r="I115" s="1">
        <f t="shared" si="3"/>
        <v>28.125</v>
      </c>
      <c r="J115" s="1">
        <f t="shared" si="21"/>
        <v>75</v>
      </c>
      <c r="K115" s="1">
        <f t="shared" si="21"/>
        <v>112.5</v>
      </c>
      <c r="L115" s="1">
        <f t="shared" si="21"/>
        <v>150</v>
      </c>
      <c r="M115" s="1">
        <f t="shared" si="21"/>
        <v>187.5</v>
      </c>
      <c r="N115" s="1">
        <f t="shared" si="21"/>
        <v>225</v>
      </c>
      <c r="O115" s="1">
        <f t="shared" si="21"/>
        <v>262.5</v>
      </c>
      <c r="P115" s="1">
        <f t="shared" si="21"/>
        <v>300</v>
      </c>
      <c r="Q115" s="1">
        <f t="shared" si="22"/>
        <v>157.5</v>
      </c>
      <c r="R115" s="1">
        <f t="shared" si="22"/>
        <v>152.4375</v>
      </c>
      <c r="S115" s="1">
        <f t="shared" si="22"/>
        <v>147.375</v>
      </c>
      <c r="T115" s="1">
        <f t="shared" si="22"/>
        <v>141.75</v>
      </c>
      <c r="U115" s="1">
        <f t="shared" si="22"/>
        <v>135</v>
      </c>
      <c r="V115" s="1">
        <f t="shared" si="22"/>
        <v>126.5625</v>
      </c>
      <c r="W115" s="1">
        <f t="shared" si="22"/>
        <v>115.875</v>
      </c>
      <c r="X115" s="1">
        <f t="shared" si="22"/>
        <v>102.375</v>
      </c>
      <c r="Y115" s="1"/>
      <c r="Z115" s="24"/>
      <c r="AA115" s="24"/>
      <c r="AB115" s="24"/>
      <c r="AC115" s="24"/>
      <c r="AD115" s="24"/>
      <c r="AE115" s="24"/>
      <c r="AF115" s="24"/>
      <c r="AG115" s="24"/>
      <c r="AI115" s="24"/>
      <c r="AJ115" s="24"/>
      <c r="AK115" s="24"/>
      <c r="AL115" s="24"/>
      <c r="AM115" s="24"/>
      <c r="AN115" s="24"/>
      <c r="AO115" s="24"/>
      <c r="AP115" s="24"/>
      <c r="AQ115" s="1"/>
    </row>
    <row r="116" spans="1:43" ht="0.95" customHeight="1">
      <c r="A116">
        <v>44</v>
      </c>
      <c r="B116" s="1">
        <f t="shared" si="2"/>
        <v>2640</v>
      </c>
      <c r="C116" s="4">
        <f t="shared" si="12"/>
        <v>0.73333333333333328</v>
      </c>
      <c r="D116" s="4">
        <f t="shared" si="8"/>
        <v>0.53777777777777769</v>
      </c>
      <c r="E116" s="4">
        <f t="shared" si="9"/>
        <v>0.39437037037037026</v>
      </c>
      <c r="F116" s="4"/>
      <c r="G116" s="6">
        <v>44</v>
      </c>
      <c r="H116" s="6"/>
      <c r="I116" s="1">
        <f t="shared" si="3"/>
        <v>26.888888888888886</v>
      </c>
      <c r="J116" s="1">
        <f t="shared" si="21"/>
        <v>73.333333333333329</v>
      </c>
      <c r="K116" s="1">
        <f t="shared" si="21"/>
        <v>109.99999999999999</v>
      </c>
      <c r="L116" s="1">
        <f t="shared" si="21"/>
        <v>146.66666666666666</v>
      </c>
      <c r="M116" s="1">
        <f t="shared" si="21"/>
        <v>183.33333333333331</v>
      </c>
      <c r="N116" s="1">
        <f t="shared" si="21"/>
        <v>219.99999999999997</v>
      </c>
      <c r="O116" s="1">
        <f t="shared" si="21"/>
        <v>256.66666666666663</v>
      </c>
      <c r="P116" s="1">
        <f t="shared" si="21"/>
        <v>293.33333333333331</v>
      </c>
      <c r="Q116" s="1">
        <f t="shared" si="22"/>
        <v>150.57777777777775</v>
      </c>
      <c r="R116" s="1">
        <f t="shared" si="22"/>
        <v>145.73777777777775</v>
      </c>
      <c r="S116" s="1">
        <f t="shared" si="22"/>
        <v>140.89777777777775</v>
      </c>
      <c r="T116" s="1">
        <f t="shared" si="22"/>
        <v>135.51999999999998</v>
      </c>
      <c r="U116" s="1">
        <f t="shared" si="22"/>
        <v>129.06666666666663</v>
      </c>
      <c r="V116" s="1">
        <f t="shared" si="22"/>
        <v>120.99999999999999</v>
      </c>
      <c r="W116" s="1">
        <f t="shared" si="22"/>
        <v>110.7822222222222</v>
      </c>
      <c r="X116" s="1">
        <f t="shared" si="22"/>
        <v>97.875555555555536</v>
      </c>
      <c r="Y116" s="1"/>
      <c r="Z116" s="26"/>
      <c r="AA116" s="27"/>
      <c r="AB116" s="27"/>
      <c r="AC116" s="27"/>
      <c r="AD116" s="27"/>
      <c r="AE116" s="27"/>
      <c r="AF116" s="27"/>
      <c r="AG116" s="27"/>
      <c r="AI116" s="26"/>
      <c r="AJ116" s="27"/>
      <c r="AK116" s="27"/>
      <c r="AL116" s="27"/>
      <c r="AM116" s="27"/>
      <c r="AN116" s="27"/>
      <c r="AO116" s="27"/>
      <c r="AP116" s="27"/>
      <c r="AQ116" s="1"/>
    </row>
    <row r="117" spans="1:43" ht="0.95" customHeight="1">
      <c r="A117">
        <v>43</v>
      </c>
      <c r="B117" s="1">
        <f t="shared" si="2"/>
        <v>2580</v>
      </c>
      <c r="C117" s="4">
        <f t="shared" si="12"/>
        <v>0.71666666666666667</v>
      </c>
      <c r="D117" s="4">
        <f t="shared" si="8"/>
        <v>0.51361111111111113</v>
      </c>
      <c r="E117" s="4">
        <f t="shared" si="9"/>
        <v>0.36808796296296298</v>
      </c>
      <c r="F117" s="4"/>
      <c r="G117" s="6">
        <v>43</v>
      </c>
      <c r="H117" s="6"/>
      <c r="I117" s="1">
        <f t="shared" si="3"/>
        <v>25.680555555555557</v>
      </c>
      <c r="J117" s="1">
        <f t="shared" si="21"/>
        <v>71.666666666666671</v>
      </c>
      <c r="K117" s="1">
        <f t="shared" si="21"/>
        <v>107.5</v>
      </c>
      <c r="L117" s="1">
        <f t="shared" si="21"/>
        <v>143.33333333333334</v>
      </c>
      <c r="M117" s="1">
        <f t="shared" si="21"/>
        <v>179.16666666666666</v>
      </c>
      <c r="N117" s="1">
        <f t="shared" si="21"/>
        <v>215</v>
      </c>
      <c r="O117" s="1">
        <f t="shared" si="21"/>
        <v>250.83333333333334</v>
      </c>
      <c r="P117" s="1">
        <f t="shared" si="21"/>
        <v>286.66666666666669</v>
      </c>
      <c r="Q117" s="1">
        <f t="shared" si="22"/>
        <v>143.8111111111111</v>
      </c>
      <c r="R117" s="1">
        <f t="shared" si="22"/>
        <v>139.18861111111113</v>
      </c>
      <c r="S117" s="1">
        <f t="shared" si="22"/>
        <v>134.56611111111113</v>
      </c>
      <c r="T117" s="1">
        <f t="shared" si="22"/>
        <v>129.43</v>
      </c>
      <c r="U117" s="1">
        <f t="shared" si="22"/>
        <v>123.26666666666667</v>
      </c>
      <c r="V117" s="1">
        <f t="shared" si="22"/>
        <v>115.5625</v>
      </c>
      <c r="W117" s="1">
        <f t="shared" si="22"/>
        <v>105.80388888888889</v>
      </c>
      <c r="X117" s="1">
        <f t="shared" si="22"/>
        <v>93.477222222222224</v>
      </c>
      <c r="Y117" s="1"/>
      <c r="Z117" s="26"/>
      <c r="AA117" s="27"/>
      <c r="AB117" s="27"/>
      <c r="AC117" s="27"/>
      <c r="AD117" s="27"/>
      <c r="AE117" s="27"/>
      <c r="AF117" s="27"/>
      <c r="AG117" s="27"/>
      <c r="AI117" s="26"/>
      <c r="AJ117" s="27"/>
      <c r="AK117" s="27"/>
      <c r="AL117" s="27"/>
      <c r="AM117" s="27"/>
      <c r="AN117" s="27"/>
      <c r="AO117" s="27"/>
      <c r="AP117" s="27"/>
      <c r="AQ117" s="1"/>
    </row>
    <row r="118" spans="1:43" ht="0.95" customHeight="1">
      <c r="A118">
        <v>42</v>
      </c>
      <c r="B118" s="1">
        <f t="shared" si="2"/>
        <v>2520</v>
      </c>
      <c r="C118" s="4">
        <f t="shared" si="12"/>
        <v>0.7</v>
      </c>
      <c r="D118" s="4">
        <f t="shared" si="8"/>
        <v>0.48999999999999994</v>
      </c>
      <c r="E118" s="4">
        <f t="shared" si="9"/>
        <v>0.34299999999999992</v>
      </c>
      <c r="F118" s="4"/>
      <c r="G118" s="6">
        <v>42</v>
      </c>
      <c r="H118" s="6"/>
      <c r="I118" s="1">
        <f t="shared" si="3"/>
        <v>24.499999999999996</v>
      </c>
      <c r="J118" s="1">
        <f t="shared" si="21"/>
        <v>70</v>
      </c>
      <c r="K118" s="1">
        <f t="shared" si="21"/>
        <v>105</v>
      </c>
      <c r="L118" s="1">
        <f t="shared" si="21"/>
        <v>140</v>
      </c>
      <c r="M118" s="1">
        <f t="shared" si="21"/>
        <v>175</v>
      </c>
      <c r="N118" s="1">
        <f t="shared" si="21"/>
        <v>210</v>
      </c>
      <c r="O118" s="1">
        <f t="shared" si="21"/>
        <v>244.99999999999997</v>
      </c>
      <c r="P118" s="1">
        <f t="shared" si="21"/>
        <v>280</v>
      </c>
      <c r="Q118" s="1">
        <f t="shared" si="22"/>
        <v>137.19999999999999</v>
      </c>
      <c r="R118" s="1">
        <f t="shared" si="22"/>
        <v>132.79</v>
      </c>
      <c r="S118" s="1">
        <f t="shared" si="22"/>
        <v>128.38</v>
      </c>
      <c r="T118" s="1">
        <f t="shared" si="22"/>
        <v>123.47999999999999</v>
      </c>
      <c r="U118" s="1">
        <f t="shared" si="22"/>
        <v>117.59999999999998</v>
      </c>
      <c r="V118" s="1">
        <f t="shared" si="22"/>
        <v>110.24999999999999</v>
      </c>
      <c r="W118" s="1">
        <f t="shared" si="22"/>
        <v>100.93999999999998</v>
      </c>
      <c r="X118" s="1">
        <f t="shared" si="22"/>
        <v>89.179999999999993</v>
      </c>
      <c r="Y118" s="1"/>
      <c r="Z118" s="26"/>
      <c r="AA118" s="27"/>
      <c r="AB118" s="27"/>
      <c r="AC118" s="27"/>
      <c r="AD118" s="27"/>
      <c r="AE118" s="27"/>
      <c r="AF118" s="27"/>
      <c r="AG118" s="27"/>
      <c r="AI118" s="26"/>
      <c r="AJ118" s="27"/>
      <c r="AK118" s="27"/>
      <c r="AL118" s="27"/>
      <c r="AM118" s="27"/>
      <c r="AN118" s="27"/>
      <c r="AO118" s="27"/>
      <c r="AP118" s="27"/>
      <c r="AQ118" s="1"/>
    </row>
    <row r="119" spans="1:43" ht="0.95" customHeight="1">
      <c r="A119">
        <v>41</v>
      </c>
      <c r="B119" s="1">
        <f t="shared" si="2"/>
        <v>2460</v>
      </c>
      <c r="C119" s="4">
        <f t="shared" si="12"/>
        <v>0.68333333333333335</v>
      </c>
      <c r="D119" s="4">
        <f t="shared" si="8"/>
        <v>0.46694444444444444</v>
      </c>
      <c r="E119" s="4">
        <f t="shared" si="9"/>
        <v>0.31907870370370373</v>
      </c>
      <c r="F119" s="4"/>
      <c r="G119" s="6">
        <v>41</v>
      </c>
      <c r="H119" s="6"/>
      <c r="I119" s="1">
        <f t="shared" si="3"/>
        <v>23.347222222222221</v>
      </c>
      <c r="J119" s="1">
        <f t="shared" si="21"/>
        <v>68.333333333333329</v>
      </c>
      <c r="K119" s="1">
        <f t="shared" si="21"/>
        <v>102.5</v>
      </c>
      <c r="L119" s="1">
        <f t="shared" si="21"/>
        <v>136.66666666666666</v>
      </c>
      <c r="M119" s="1">
        <f t="shared" si="21"/>
        <v>170.83333333333334</v>
      </c>
      <c r="N119" s="1">
        <f t="shared" si="21"/>
        <v>205</v>
      </c>
      <c r="O119" s="1">
        <f t="shared" si="21"/>
        <v>239.16666666666669</v>
      </c>
      <c r="P119" s="1">
        <f t="shared" si="21"/>
        <v>273.33333333333331</v>
      </c>
      <c r="Q119" s="1">
        <f t="shared" si="22"/>
        <v>130.74444444444444</v>
      </c>
      <c r="R119" s="1">
        <f t="shared" si="22"/>
        <v>126.54194444444444</v>
      </c>
      <c r="S119" s="1">
        <f t="shared" si="22"/>
        <v>122.33944444444444</v>
      </c>
      <c r="T119" s="1">
        <f t="shared" si="22"/>
        <v>117.67</v>
      </c>
      <c r="U119" s="1">
        <f t="shared" si="22"/>
        <v>112.06666666666666</v>
      </c>
      <c r="V119" s="1">
        <f t="shared" si="22"/>
        <v>105.0625</v>
      </c>
      <c r="W119" s="1">
        <f t="shared" si="22"/>
        <v>96.190555555555548</v>
      </c>
      <c r="X119" s="1">
        <f t="shared" si="22"/>
        <v>84.983888888888885</v>
      </c>
      <c r="Y119" s="1"/>
      <c r="Z119" s="26"/>
      <c r="AA119" s="27"/>
      <c r="AB119" s="27"/>
      <c r="AC119" s="27"/>
      <c r="AD119" s="27"/>
      <c r="AE119" s="27"/>
      <c r="AF119" s="27"/>
      <c r="AG119" s="27"/>
      <c r="AI119" s="26"/>
      <c r="AJ119" s="27"/>
      <c r="AK119" s="27"/>
      <c r="AL119" s="27"/>
      <c r="AM119" s="27"/>
      <c r="AN119" s="27"/>
      <c r="AO119" s="27"/>
      <c r="AP119" s="27"/>
      <c r="AQ119" s="1"/>
    </row>
    <row r="120" spans="1:43" ht="0.95" customHeight="1">
      <c r="A120">
        <v>40</v>
      </c>
      <c r="B120" s="1">
        <f t="shared" si="2"/>
        <v>2400</v>
      </c>
      <c r="C120" s="4">
        <f t="shared" si="12"/>
        <v>0.66666666666666663</v>
      </c>
      <c r="D120" s="4">
        <f t="shared" si="8"/>
        <v>0.44444444444444442</v>
      </c>
      <c r="E120" s="4">
        <f t="shared" si="9"/>
        <v>0.29629629629629628</v>
      </c>
      <c r="F120" s="4"/>
      <c r="G120" s="6">
        <v>40</v>
      </c>
      <c r="H120" s="6"/>
      <c r="I120" s="1">
        <f t="shared" si="3"/>
        <v>22.222222222222221</v>
      </c>
      <c r="J120" s="1">
        <f t="shared" si="21"/>
        <v>66.666666666666657</v>
      </c>
      <c r="K120" s="1">
        <f t="shared" si="21"/>
        <v>100</v>
      </c>
      <c r="L120" s="1">
        <f t="shared" si="21"/>
        <v>133.33333333333331</v>
      </c>
      <c r="M120" s="1">
        <f t="shared" si="21"/>
        <v>166.66666666666666</v>
      </c>
      <c r="N120" s="1">
        <f t="shared" si="21"/>
        <v>200</v>
      </c>
      <c r="O120" s="1">
        <f t="shared" si="21"/>
        <v>233.33333333333331</v>
      </c>
      <c r="P120" s="1">
        <f t="shared" si="21"/>
        <v>266.66666666666663</v>
      </c>
      <c r="Q120" s="1">
        <f t="shared" si="22"/>
        <v>124.44444444444444</v>
      </c>
      <c r="R120" s="1">
        <f t="shared" si="22"/>
        <v>120.44444444444444</v>
      </c>
      <c r="S120" s="1">
        <f t="shared" si="22"/>
        <v>116.44444444444444</v>
      </c>
      <c r="T120" s="1">
        <f t="shared" si="22"/>
        <v>112</v>
      </c>
      <c r="U120" s="1">
        <f t="shared" si="22"/>
        <v>106.66666666666666</v>
      </c>
      <c r="V120" s="1">
        <f t="shared" si="22"/>
        <v>100</v>
      </c>
      <c r="W120" s="1">
        <f t="shared" si="22"/>
        <v>91.555555555555557</v>
      </c>
      <c r="X120" s="1">
        <f t="shared" si="22"/>
        <v>80.888888888888886</v>
      </c>
      <c r="Y120" s="1"/>
      <c r="Z120" s="24"/>
      <c r="AA120" s="24"/>
      <c r="AB120" s="24"/>
      <c r="AC120" s="24"/>
      <c r="AD120" s="24"/>
      <c r="AE120" s="24"/>
      <c r="AF120" s="24"/>
      <c r="AG120" s="24"/>
      <c r="AI120" s="24"/>
      <c r="AJ120" s="24"/>
      <c r="AK120" s="24"/>
      <c r="AL120" s="24"/>
      <c r="AM120" s="24"/>
      <c r="AN120" s="24"/>
      <c r="AO120" s="24"/>
      <c r="AP120" s="24"/>
      <c r="AQ120" s="1"/>
    </row>
    <row r="121" spans="1:43" ht="0.95" customHeight="1">
      <c r="A121">
        <v>39</v>
      </c>
      <c r="B121" s="1">
        <f t="shared" si="2"/>
        <v>2340</v>
      </c>
      <c r="C121" s="4">
        <f t="shared" si="12"/>
        <v>0.65</v>
      </c>
      <c r="D121" s="4">
        <f t="shared" si="8"/>
        <v>0.42250000000000004</v>
      </c>
      <c r="E121" s="4">
        <f t="shared" si="9"/>
        <v>0.27462500000000006</v>
      </c>
      <c r="F121" s="4"/>
      <c r="G121" s="6">
        <v>39</v>
      </c>
      <c r="H121" s="6"/>
      <c r="I121" s="1">
        <f t="shared" si="3"/>
        <v>21.125000000000004</v>
      </c>
      <c r="J121" s="1">
        <f t="shared" ref="J121:P130" si="23">J$20*$C121</f>
        <v>65</v>
      </c>
      <c r="K121" s="1">
        <f t="shared" si="23"/>
        <v>97.5</v>
      </c>
      <c r="L121" s="1">
        <f t="shared" si="23"/>
        <v>130</v>
      </c>
      <c r="M121" s="1">
        <f t="shared" si="23"/>
        <v>162.5</v>
      </c>
      <c r="N121" s="1">
        <f t="shared" si="23"/>
        <v>195</v>
      </c>
      <c r="O121" s="1">
        <f t="shared" si="23"/>
        <v>227.5</v>
      </c>
      <c r="P121" s="1">
        <f t="shared" si="23"/>
        <v>260</v>
      </c>
      <c r="Q121" s="1">
        <f t="shared" ref="Q121:X130" si="24">Q$20*$D121</f>
        <v>118.30000000000001</v>
      </c>
      <c r="R121" s="1">
        <f t="shared" si="24"/>
        <v>114.49750000000002</v>
      </c>
      <c r="S121" s="1">
        <f t="shared" si="24"/>
        <v>110.69500000000001</v>
      </c>
      <c r="T121" s="1">
        <f t="shared" si="24"/>
        <v>106.47000000000001</v>
      </c>
      <c r="U121" s="1">
        <f t="shared" si="24"/>
        <v>101.4</v>
      </c>
      <c r="V121" s="1">
        <f t="shared" si="24"/>
        <v>95.062500000000014</v>
      </c>
      <c r="W121" s="1">
        <f t="shared" si="24"/>
        <v>87.035000000000011</v>
      </c>
      <c r="X121" s="1">
        <f t="shared" si="24"/>
        <v>76.89500000000001</v>
      </c>
      <c r="Y121" s="1"/>
      <c r="Z121" s="26"/>
      <c r="AA121" s="27"/>
      <c r="AB121" s="27"/>
      <c r="AC121" s="27"/>
      <c r="AD121" s="27"/>
      <c r="AE121" s="27"/>
      <c r="AF121" s="27"/>
      <c r="AG121" s="27"/>
      <c r="AI121" s="26"/>
      <c r="AJ121" s="27"/>
      <c r="AK121" s="27"/>
      <c r="AL121" s="27"/>
      <c r="AM121" s="27"/>
      <c r="AN121" s="27"/>
      <c r="AO121" s="27"/>
      <c r="AP121" s="27"/>
      <c r="AQ121" s="1"/>
    </row>
    <row r="122" spans="1:43" ht="0.95" customHeight="1">
      <c r="A122">
        <v>38</v>
      </c>
      <c r="B122" s="1">
        <f t="shared" si="2"/>
        <v>2280</v>
      </c>
      <c r="C122" s="4">
        <f t="shared" si="12"/>
        <v>0.6333333333333333</v>
      </c>
      <c r="D122" s="4">
        <f t="shared" si="8"/>
        <v>0.40111111111111108</v>
      </c>
      <c r="E122" s="4">
        <f t="shared" si="9"/>
        <v>0.25403703703703701</v>
      </c>
      <c r="F122" s="4"/>
      <c r="G122" s="6">
        <v>38</v>
      </c>
      <c r="H122" s="6"/>
      <c r="I122" s="1">
        <f t="shared" si="3"/>
        <v>20.055555555555554</v>
      </c>
      <c r="J122" s="1">
        <f t="shared" si="23"/>
        <v>63.333333333333329</v>
      </c>
      <c r="K122" s="1">
        <f t="shared" si="23"/>
        <v>95</v>
      </c>
      <c r="L122" s="1">
        <f t="shared" si="23"/>
        <v>126.66666666666666</v>
      </c>
      <c r="M122" s="1">
        <f t="shared" si="23"/>
        <v>158.33333333333331</v>
      </c>
      <c r="N122" s="1">
        <f t="shared" si="23"/>
        <v>190</v>
      </c>
      <c r="O122" s="1">
        <f t="shared" si="23"/>
        <v>221.66666666666666</v>
      </c>
      <c r="P122" s="1">
        <f t="shared" si="23"/>
        <v>253.33333333333331</v>
      </c>
      <c r="Q122" s="1">
        <f t="shared" si="24"/>
        <v>112.3111111111111</v>
      </c>
      <c r="R122" s="1">
        <f t="shared" si="24"/>
        <v>108.7011111111111</v>
      </c>
      <c r="S122" s="1">
        <f t="shared" si="24"/>
        <v>105.0911111111111</v>
      </c>
      <c r="T122" s="1">
        <f t="shared" si="24"/>
        <v>101.08</v>
      </c>
      <c r="U122" s="1">
        <f t="shared" si="24"/>
        <v>96.266666666666666</v>
      </c>
      <c r="V122" s="1">
        <f t="shared" si="24"/>
        <v>90.25</v>
      </c>
      <c r="W122" s="1">
        <f t="shared" si="24"/>
        <v>82.628888888888881</v>
      </c>
      <c r="X122" s="1">
        <f t="shared" si="24"/>
        <v>73.002222222222215</v>
      </c>
      <c r="Y122" s="1"/>
      <c r="Z122" s="26"/>
      <c r="AA122" s="27"/>
      <c r="AB122" s="27"/>
      <c r="AC122" s="27"/>
      <c r="AD122" s="27"/>
      <c r="AE122" s="27"/>
      <c r="AF122" s="27"/>
      <c r="AG122" s="27"/>
      <c r="AI122" s="26"/>
      <c r="AJ122" s="27"/>
      <c r="AK122" s="27"/>
      <c r="AL122" s="27"/>
      <c r="AM122" s="27"/>
      <c r="AN122" s="27"/>
      <c r="AO122" s="27"/>
      <c r="AP122" s="27"/>
      <c r="AQ122" s="1"/>
    </row>
    <row r="123" spans="1:43" ht="0.95" customHeight="1">
      <c r="A123">
        <v>37</v>
      </c>
      <c r="B123" s="1">
        <f t="shared" si="2"/>
        <v>2220</v>
      </c>
      <c r="C123" s="4">
        <f t="shared" si="12"/>
        <v>0.6166666666666667</v>
      </c>
      <c r="D123" s="4">
        <f t="shared" si="8"/>
        <v>0.38027777777777783</v>
      </c>
      <c r="E123" s="4">
        <f t="shared" si="9"/>
        <v>0.23450462962962967</v>
      </c>
      <c r="F123" s="4"/>
      <c r="G123" s="6">
        <v>37</v>
      </c>
      <c r="H123" s="6"/>
      <c r="I123" s="1">
        <f t="shared" si="3"/>
        <v>19.013888888888893</v>
      </c>
      <c r="J123" s="1">
        <f t="shared" si="23"/>
        <v>61.666666666666671</v>
      </c>
      <c r="K123" s="1">
        <f t="shared" si="23"/>
        <v>92.5</v>
      </c>
      <c r="L123" s="1">
        <f t="shared" si="23"/>
        <v>123.33333333333334</v>
      </c>
      <c r="M123" s="1">
        <f t="shared" si="23"/>
        <v>154.16666666666669</v>
      </c>
      <c r="N123" s="1">
        <f t="shared" si="23"/>
        <v>185</v>
      </c>
      <c r="O123" s="1">
        <f t="shared" si="23"/>
        <v>215.83333333333334</v>
      </c>
      <c r="P123" s="1">
        <f t="shared" si="23"/>
        <v>246.66666666666669</v>
      </c>
      <c r="Q123" s="1">
        <f t="shared" si="24"/>
        <v>106.47777777777779</v>
      </c>
      <c r="R123" s="1">
        <f t="shared" si="24"/>
        <v>103.05527777777779</v>
      </c>
      <c r="S123" s="1">
        <f t="shared" si="24"/>
        <v>99.63277777777779</v>
      </c>
      <c r="T123" s="1">
        <f t="shared" si="24"/>
        <v>95.830000000000013</v>
      </c>
      <c r="U123" s="1">
        <f t="shared" si="24"/>
        <v>91.26666666666668</v>
      </c>
      <c r="V123" s="1">
        <f t="shared" si="24"/>
        <v>85.562500000000014</v>
      </c>
      <c r="W123" s="1">
        <f t="shared" si="24"/>
        <v>78.337222222222238</v>
      </c>
      <c r="X123" s="1">
        <f t="shared" si="24"/>
        <v>69.210555555555558</v>
      </c>
      <c r="Y123" s="1"/>
      <c r="Z123" s="26"/>
      <c r="AA123" s="27"/>
      <c r="AB123" s="27"/>
      <c r="AC123" s="27"/>
      <c r="AD123" s="27"/>
      <c r="AE123" s="27"/>
      <c r="AF123" s="27"/>
      <c r="AG123" s="27"/>
      <c r="AI123" s="26"/>
      <c r="AJ123" s="27"/>
      <c r="AK123" s="27"/>
      <c r="AL123" s="27"/>
      <c r="AM123" s="27"/>
      <c r="AN123" s="27"/>
      <c r="AO123" s="27"/>
      <c r="AP123" s="27"/>
      <c r="AQ123" s="1"/>
    </row>
    <row r="124" spans="1:43" ht="0.95" customHeight="1">
      <c r="A124">
        <v>36</v>
      </c>
      <c r="B124" s="1">
        <f t="shared" si="2"/>
        <v>2160</v>
      </c>
      <c r="C124" s="4">
        <f t="shared" si="12"/>
        <v>0.6</v>
      </c>
      <c r="D124" s="4">
        <f t="shared" si="8"/>
        <v>0.36</v>
      </c>
      <c r="E124" s="4">
        <f t="shared" si="9"/>
        <v>0.216</v>
      </c>
      <c r="F124" s="4"/>
      <c r="G124" s="6">
        <v>36</v>
      </c>
      <c r="H124" s="6"/>
      <c r="I124" s="1">
        <f t="shared" si="3"/>
        <v>18</v>
      </c>
      <c r="J124" s="1">
        <f t="shared" si="23"/>
        <v>60</v>
      </c>
      <c r="K124" s="1">
        <f t="shared" si="23"/>
        <v>90</v>
      </c>
      <c r="L124" s="1">
        <f t="shared" si="23"/>
        <v>120</v>
      </c>
      <c r="M124" s="1">
        <f t="shared" si="23"/>
        <v>150</v>
      </c>
      <c r="N124" s="1">
        <f t="shared" si="23"/>
        <v>180</v>
      </c>
      <c r="O124" s="1">
        <f t="shared" si="23"/>
        <v>210</v>
      </c>
      <c r="P124" s="1">
        <f t="shared" si="23"/>
        <v>240</v>
      </c>
      <c r="Q124" s="1">
        <f t="shared" si="24"/>
        <v>100.8</v>
      </c>
      <c r="R124" s="1">
        <f t="shared" si="24"/>
        <v>97.56</v>
      </c>
      <c r="S124" s="1">
        <f t="shared" si="24"/>
        <v>94.32</v>
      </c>
      <c r="T124" s="1">
        <f t="shared" si="24"/>
        <v>90.72</v>
      </c>
      <c r="U124" s="1">
        <f t="shared" si="24"/>
        <v>86.399999999999991</v>
      </c>
      <c r="V124" s="1">
        <f t="shared" si="24"/>
        <v>81</v>
      </c>
      <c r="W124" s="1">
        <f t="shared" si="24"/>
        <v>74.16</v>
      </c>
      <c r="X124" s="1">
        <f t="shared" si="24"/>
        <v>65.52</v>
      </c>
      <c r="Y124" s="1"/>
      <c r="Z124" s="26"/>
      <c r="AA124" s="27"/>
      <c r="AB124" s="27"/>
      <c r="AC124" s="27"/>
      <c r="AD124" s="27"/>
      <c r="AE124" s="27"/>
      <c r="AF124" s="27"/>
      <c r="AG124" s="27"/>
      <c r="AI124" s="26"/>
      <c r="AJ124" s="27"/>
      <c r="AK124" s="27"/>
      <c r="AL124" s="27"/>
      <c r="AM124" s="27"/>
      <c r="AN124" s="27"/>
      <c r="AO124" s="27"/>
      <c r="AP124" s="27"/>
      <c r="AQ124" s="1"/>
    </row>
    <row r="125" spans="1:43" ht="0.95" customHeight="1">
      <c r="A125">
        <v>35</v>
      </c>
      <c r="B125" s="1">
        <f t="shared" si="2"/>
        <v>2100</v>
      </c>
      <c r="C125" s="4">
        <f t="shared" si="12"/>
        <v>0.58333333333333337</v>
      </c>
      <c r="D125" s="4">
        <f t="shared" si="8"/>
        <v>0.34027777777777785</v>
      </c>
      <c r="E125" s="4">
        <f t="shared" si="9"/>
        <v>0.19849537037037043</v>
      </c>
      <c r="F125" s="4"/>
      <c r="G125" s="6">
        <v>35</v>
      </c>
      <c r="H125" s="6"/>
      <c r="I125" s="1">
        <f t="shared" si="3"/>
        <v>17.013888888888893</v>
      </c>
      <c r="J125" s="1">
        <f t="shared" si="23"/>
        <v>58.333333333333336</v>
      </c>
      <c r="K125" s="1">
        <f t="shared" si="23"/>
        <v>87.5</v>
      </c>
      <c r="L125" s="1">
        <f t="shared" si="23"/>
        <v>116.66666666666667</v>
      </c>
      <c r="M125" s="1">
        <f t="shared" si="23"/>
        <v>145.83333333333334</v>
      </c>
      <c r="N125" s="1">
        <f t="shared" si="23"/>
        <v>175</v>
      </c>
      <c r="O125" s="1">
        <f t="shared" si="23"/>
        <v>204.16666666666669</v>
      </c>
      <c r="P125" s="1">
        <f t="shared" si="23"/>
        <v>233.33333333333334</v>
      </c>
      <c r="Q125" s="1">
        <f t="shared" si="24"/>
        <v>95.2777777777778</v>
      </c>
      <c r="R125" s="1">
        <f t="shared" si="24"/>
        <v>92.2152777777778</v>
      </c>
      <c r="S125" s="1">
        <f t="shared" si="24"/>
        <v>89.1527777777778</v>
      </c>
      <c r="T125" s="1">
        <f t="shared" si="24"/>
        <v>85.750000000000014</v>
      </c>
      <c r="U125" s="1">
        <f t="shared" si="24"/>
        <v>81.666666666666686</v>
      </c>
      <c r="V125" s="1">
        <f t="shared" si="24"/>
        <v>76.562500000000014</v>
      </c>
      <c r="W125" s="1">
        <f t="shared" si="24"/>
        <v>70.097222222222243</v>
      </c>
      <c r="X125" s="1">
        <f t="shared" si="24"/>
        <v>61.930555555555571</v>
      </c>
      <c r="Y125" s="1"/>
      <c r="Z125" s="24"/>
      <c r="AA125" s="24"/>
      <c r="AB125" s="24"/>
      <c r="AC125" s="24"/>
      <c r="AD125" s="24"/>
      <c r="AE125" s="24"/>
      <c r="AF125" s="24"/>
      <c r="AG125" s="24"/>
      <c r="AI125" s="24"/>
      <c r="AJ125" s="24"/>
      <c r="AK125" s="24"/>
      <c r="AL125" s="24"/>
      <c r="AM125" s="24"/>
      <c r="AN125" s="24"/>
      <c r="AO125" s="24"/>
      <c r="AP125" s="24"/>
      <c r="AQ125" s="1"/>
    </row>
    <row r="126" spans="1:43" ht="0.95" customHeight="1">
      <c r="A126">
        <v>34</v>
      </c>
      <c r="B126" s="1">
        <f t="shared" si="2"/>
        <v>2040</v>
      </c>
      <c r="C126" s="4">
        <f t="shared" si="12"/>
        <v>0.56666666666666665</v>
      </c>
      <c r="D126" s="4">
        <f t="shared" si="8"/>
        <v>0.32111111111111107</v>
      </c>
      <c r="E126" s="4">
        <f t="shared" si="9"/>
        <v>0.18196296296296294</v>
      </c>
      <c r="F126" s="4"/>
      <c r="G126" s="6">
        <v>34</v>
      </c>
      <c r="H126" s="6"/>
      <c r="I126" s="1">
        <f t="shared" si="3"/>
        <v>16.055555555555554</v>
      </c>
      <c r="J126" s="1">
        <f t="shared" si="23"/>
        <v>56.666666666666664</v>
      </c>
      <c r="K126" s="1">
        <f t="shared" si="23"/>
        <v>85</v>
      </c>
      <c r="L126" s="1">
        <f t="shared" si="23"/>
        <v>113.33333333333333</v>
      </c>
      <c r="M126" s="1">
        <f t="shared" si="23"/>
        <v>141.66666666666666</v>
      </c>
      <c r="N126" s="1">
        <f t="shared" si="23"/>
        <v>170</v>
      </c>
      <c r="O126" s="1">
        <f t="shared" si="23"/>
        <v>198.33333333333331</v>
      </c>
      <c r="P126" s="1">
        <f t="shared" si="23"/>
        <v>226.66666666666666</v>
      </c>
      <c r="Q126" s="1">
        <f t="shared" si="24"/>
        <v>89.911111111111097</v>
      </c>
      <c r="R126" s="1">
        <f t="shared" si="24"/>
        <v>87.021111111111097</v>
      </c>
      <c r="S126" s="1">
        <f t="shared" si="24"/>
        <v>84.131111111111096</v>
      </c>
      <c r="T126" s="1">
        <f t="shared" si="24"/>
        <v>80.919999999999987</v>
      </c>
      <c r="U126" s="1">
        <f t="shared" si="24"/>
        <v>77.066666666666663</v>
      </c>
      <c r="V126" s="1">
        <f t="shared" si="24"/>
        <v>72.249999999999986</v>
      </c>
      <c r="W126" s="1">
        <f t="shared" si="24"/>
        <v>66.148888888888877</v>
      </c>
      <c r="X126" s="1">
        <f t="shared" si="24"/>
        <v>58.442222222222213</v>
      </c>
      <c r="Y126" s="1"/>
      <c r="Z126" s="26"/>
      <c r="AA126" s="27"/>
      <c r="AB126" s="27"/>
      <c r="AC126" s="27"/>
      <c r="AD126" s="27"/>
      <c r="AE126" s="27"/>
      <c r="AF126" s="27"/>
      <c r="AG126" s="27"/>
      <c r="AI126" s="26"/>
      <c r="AJ126" s="27"/>
      <c r="AK126" s="27"/>
      <c r="AL126" s="27"/>
      <c r="AM126" s="27"/>
      <c r="AN126" s="27"/>
      <c r="AO126" s="27"/>
      <c r="AP126" s="27"/>
      <c r="AQ126" s="1"/>
    </row>
    <row r="127" spans="1:43" ht="0.95" customHeight="1">
      <c r="A127">
        <v>33</v>
      </c>
      <c r="B127" s="1">
        <f t="shared" si="2"/>
        <v>1980.0000000000002</v>
      </c>
      <c r="C127" s="4">
        <f t="shared" si="12"/>
        <v>0.55000000000000004</v>
      </c>
      <c r="D127" s="4">
        <f t="shared" si="8"/>
        <v>0.30250000000000005</v>
      </c>
      <c r="E127" s="4">
        <f t="shared" si="9"/>
        <v>0.16637500000000005</v>
      </c>
      <c r="F127" s="4"/>
      <c r="G127" s="6">
        <v>33</v>
      </c>
      <c r="H127" s="6"/>
      <c r="I127" s="1">
        <f t="shared" si="3"/>
        <v>15.125000000000002</v>
      </c>
      <c r="J127" s="1">
        <f t="shared" si="23"/>
        <v>55.000000000000007</v>
      </c>
      <c r="K127" s="1">
        <f t="shared" si="23"/>
        <v>82.5</v>
      </c>
      <c r="L127" s="1">
        <f t="shared" si="23"/>
        <v>110.00000000000001</v>
      </c>
      <c r="M127" s="1">
        <f t="shared" si="23"/>
        <v>137.5</v>
      </c>
      <c r="N127" s="1">
        <f t="shared" si="23"/>
        <v>165</v>
      </c>
      <c r="O127" s="1">
        <f t="shared" si="23"/>
        <v>192.50000000000003</v>
      </c>
      <c r="P127" s="1">
        <f t="shared" si="23"/>
        <v>220.00000000000003</v>
      </c>
      <c r="Q127" s="1">
        <f t="shared" si="24"/>
        <v>84.700000000000017</v>
      </c>
      <c r="R127" s="1">
        <f t="shared" si="24"/>
        <v>81.977500000000006</v>
      </c>
      <c r="S127" s="1">
        <f t="shared" si="24"/>
        <v>79.25500000000001</v>
      </c>
      <c r="T127" s="1">
        <f t="shared" si="24"/>
        <v>76.230000000000018</v>
      </c>
      <c r="U127" s="1">
        <f t="shared" si="24"/>
        <v>72.600000000000009</v>
      </c>
      <c r="V127" s="1">
        <f t="shared" si="24"/>
        <v>68.062500000000014</v>
      </c>
      <c r="W127" s="1">
        <f t="shared" si="24"/>
        <v>62.315000000000012</v>
      </c>
      <c r="X127" s="1">
        <f t="shared" si="24"/>
        <v>55.055000000000007</v>
      </c>
      <c r="Y127" s="1"/>
      <c r="Z127" s="26"/>
      <c r="AA127" s="27"/>
      <c r="AB127" s="27"/>
      <c r="AC127" s="27"/>
      <c r="AD127" s="27"/>
      <c r="AE127" s="27"/>
      <c r="AF127" s="27"/>
      <c r="AG127" s="27"/>
      <c r="AI127" s="26"/>
      <c r="AJ127" s="27"/>
      <c r="AK127" s="27"/>
      <c r="AL127" s="27"/>
      <c r="AM127" s="27"/>
      <c r="AN127" s="27"/>
      <c r="AO127" s="27"/>
      <c r="AP127" s="27"/>
      <c r="AQ127" s="1"/>
    </row>
    <row r="128" spans="1:43" ht="0.95" customHeight="1">
      <c r="A128">
        <v>32</v>
      </c>
      <c r="B128" s="1">
        <f t="shared" si="2"/>
        <v>1920</v>
      </c>
      <c r="C128" s="4">
        <f t="shared" si="12"/>
        <v>0.53333333333333333</v>
      </c>
      <c r="D128" s="4">
        <f t="shared" si="8"/>
        <v>0.28444444444444444</v>
      </c>
      <c r="E128" s="4">
        <f t="shared" si="9"/>
        <v>0.1517037037037037</v>
      </c>
      <c r="F128" s="4"/>
      <c r="G128" s="6">
        <v>32</v>
      </c>
      <c r="H128" s="6"/>
      <c r="I128" s="1">
        <f t="shared" si="3"/>
        <v>14.222222222222221</v>
      </c>
      <c r="J128" s="1">
        <f t="shared" si="23"/>
        <v>53.333333333333336</v>
      </c>
      <c r="K128" s="1">
        <f t="shared" si="23"/>
        <v>80</v>
      </c>
      <c r="L128" s="1">
        <f t="shared" si="23"/>
        <v>106.66666666666667</v>
      </c>
      <c r="M128" s="1">
        <f t="shared" si="23"/>
        <v>133.33333333333334</v>
      </c>
      <c r="N128" s="1">
        <f t="shared" si="23"/>
        <v>160</v>
      </c>
      <c r="O128" s="1">
        <f t="shared" si="23"/>
        <v>186.66666666666666</v>
      </c>
      <c r="P128" s="1">
        <f t="shared" si="23"/>
        <v>213.33333333333334</v>
      </c>
      <c r="Q128" s="1">
        <f t="shared" si="24"/>
        <v>79.644444444444446</v>
      </c>
      <c r="R128" s="1">
        <f t="shared" si="24"/>
        <v>77.084444444444443</v>
      </c>
      <c r="S128" s="1">
        <f t="shared" si="24"/>
        <v>74.524444444444441</v>
      </c>
      <c r="T128" s="1">
        <f t="shared" si="24"/>
        <v>71.680000000000007</v>
      </c>
      <c r="U128" s="1">
        <f t="shared" si="24"/>
        <v>68.266666666666666</v>
      </c>
      <c r="V128" s="1">
        <f t="shared" si="24"/>
        <v>64</v>
      </c>
      <c r="W128" s="1">
        <f t="shared" si="24"/>
        <v>58.595555555555556</v>
      </c>
      <c r="X128" s="1">
        <f t="shared" si="24"/>
        <v>51.768888888888888</v>
      </c>
      <c r="Y128" s="1"/>
      <c r="Z128" s="26"/>
      <c r="AA128" s="27"/>
      <c r="AB128" s="27"/>
      <c r="AC128" s="27"/>
      <c r="AD128" s="27"/>
      <c r="AE128" s="27"/>
      <c r="AF128" s="27"/>
      <c r="AG128" s="27"/>
      <c r="AI128" s="26"/>
      <c r="AJ128" s="27"/>
      <c r="AK128" s="27"/>
      <c r="AL128" s="27"/>
      <c r="AM128" s="27"/>
      <c r="AN128" s="27"/>
      <c r="AO128" s="27"/>
      <c r="AP128" s="27"/>
      <c r="AQ128" s="1"/>
    </row>
    <row r="129" spans="1:43" ht="0.95" customHeight="1">
      <c r="A129">
        <v>31</v>
      </c>
      <c r="B129" s="1">
        <f t="shared" si="2"/>
        <v>1860.0000000000002</v>
      </c>
      <c r="C129" s="4">
        <f t="shared" si="12"/>
        <v>0.51666666666666672</v>
      </c>
      <c r="D129" s="4">
        <f t="shared" si="8"/>
        <v>0.26694444444444448</v>
      </c>
      <c r="E129" s="4">
        <f t="shared" si="9"/>
        <v>0.13792129629629632</v>
      </c>
      <c r="F129" s="4"/>
      <c r="G129" s="6">
        <v>31</v>
      </c>
      <c r="H129" s="6"/>
      <c r="I129" s="1">
        <f t="shared" si="3"/>
        <v>13.347222222222225</v>
      </c>
      <c r="J129" s="1">
        <f t="shared" si="23"/>
        <v>51.666666666666671</v>
      </c>
      <c r="K129" s="1">
        <f t="shared" si="23"/>
        <v>77.500000000000014</v>
      </c>
      <c r="L129" s="1">
        <f t="shared" si="23"/>
        <v>103.33333333333334</v>
      </c>
      <c r="M129" s="1">
        <f t="shared" si="23"/>
        <v>129.16666666666669</v>
      </c>
      <c r="N129" s="1">
        <f t="shared" si="23"/>
        <v>155.00000000000003</v>
      </c>
      <c r="O129" s="1">
        <f t="shared" si="23"/>
        <v>180.83333333333334</v>
      </c>
      <c r="P129" s="1">
        <f t="shared" si="23"/>
        <v>206.66666666666669</v>
      </c>
      <c r="Q129" s="1">
        <f t="shared" si="24"/>
        <v>74.744444444444454</v>
      </c>
      <c r="R129" s="1">
        <f t="shared" si="24"/>
        <v>72.341944444444451</v>
      </c>
      <c r="S129" s="1">
        <f t="shared" si="24"/>
        <v>69.939444444444462</v>
      </c>
      <c r="T129" s="1">
        <f t="shared" si="24"/>
        <v>67.27000000000001</v>
      </c>
      <c r="U129" s="1">
        <f t="shared" si="24"/>
        <v>64.066666666666677</v>
      </c>
      <c r="V129" s="1">
        <f t="shared" si="24"/>
        <v>60.062500000000007</v>
      </c>
      <c r="W129" s="1">
        <f t="shared" si="24"/>
        <v>54.990555555555567</v>
      </c>
      <c r="X129" s="1">
        <f t="shared" si="24"/>
        <v>48.583888888888893</v>
      </c>
      <c r="Y129" s="1"/>
      <c r="Z129" s="26"/>
      <c r="AA129" s="27"/>
      <c r="AB129" s="27"/>
      <c r="AC129" s="27"/>
      <c r="AD129" s="27"/>
      <c r="AE129" s="27"/>
      <c r="AF129" s="27"/>
      <c r="AG129" s="27"/>
      <c r="AI129" s="26"/>
      <c r="AJ129" s="27"/>
      <c r="AK129" s="27"/>
      <c r="AL129" s="27"/>
      <c r="AM129" s="27"/>
      <c r="AN129" s="27"/>
      <c r="AO129" s="27"/>
      <c r="AP129" s="27"/>
      <c r="AQ129" s="1"/>
    </row>
    <row r="130" spans="1:43" ht="0.95" customHeight="1">
      <c r="A130">
        <v>30</v>
      </c>
      <c r="B130" s="1">
        <f t="shared" si="2"/>
        <v>1800</v>
      </c>
      <c r="C130" s="4">
        <f t="shared" si="12"/>
        <v>0.5</v>
      </c>
      <c r="D130" s="4">
        <f t="shared" si="8"/>
        <v>0.25</v>
      </c>
      <c r="E130" s="4">
        <f t="shared" si="9"/>
        <v>0.125</v>
      </c>
      <c r="F130" s="4"/>
      <c r="G130" s="6">
        <v>30</v>
      </c>
      <c r="H130" s="6"/>
      <c r="I130" s="1">
        <f t="shared" si="3"/>
        <v>12.5</v>
      </c>
      <c r="J130" s="1">
        <f t="shared" si="23"/>
        <v>50</v>
      </c>
      <c r="K130" s="1">
        <f t="shared" si="23"/>
        <v>75</v>
      </c>
      <c r="L130" s="1">
        <f t="shared" si="23"/>
        <v>100</v>
      </c>
      <c r="M130" s="1">
        <f t="shared" si="23"/>
        <v>125</v>
      </c>
      <c r="N130" s="1">
        <f t="shared" si="23"/>
        <v>150</v>
      </c>
      <c r="O130" s="1">
        <f t="shared" si="23"/>
        <v>175</v>
      </c>
      <c r="P130" s="1">
        <f t="shared" si="23"/>
        <v>200</v>
      </c>
      <c r="Q130" s="1">
        <f t="shared" si="24"/>
        <v>70</v>
      </c>
      <c r="R130" s="1">
        <f t="shared" si="24"/>
        <v>67.75</v>
      </c>
      <c r="S130" s="1">
        <f t="shared" si="24"/>
        <v>65.5</v>
      </c>
      <c r="T130" s="1">
        <f t="shared" si="24"/>
        <v>63</v>
      </c>
      <c r="U130" s="1">
        <f t="shared" si="24"/>
        <v>60</v>
      </c>
      <c r="V130" s="1">
        <f t="shared" si="24"/>
        <v>56.25</v>
      </c>
      <c r="W130" s="1">
        <f t="shared" si="24"/>
        <v>51.5</v>
      </c>
      <c r="X130" s="1">
        <f t="shared" si="24"/>
        <v>45.5</v>
      </c>
      <c r="Y130" s="1"/>
      <c r="Z130" s="24"/>
      <c r="AA130" s="24"/>
      <c r="AB130" s="24"/>
      <c r="AC130" s="24"/>
      <c r="AD130" s="24"/>
      <c r="AE130" s="24"/>
      <c r="AF130" s="24"/>
      <c r="AG130" s="24"/>
      <c r="AI130" s="24"/>
      <c r="AJ130" s="24"/>
      <c r="AK130" s="24"/>
      <c r="AL130" s="24"/>
      <c r="AM130" s="24"/>
      <c r="AN130" s="24"/>
      <c r="AO130" s="24"/>
      <c r="AP130" s="24"/>
      <c r="AQ130" s="1"/>
    </row>
    <row r="131" spans="1:43" ht="0.95" customHeight="1">
      <c r="G131" s="6"/>
      <c r="H131" s="6"/>
      <c r="L131" s="1"/>
      <c r="M131" s="1"/>
      <c r="Y131" s="1"/>
      <c r="Z131" s="6"/>
    </row>
    <row r="132" spans="1:43" ht="0.95" customHeight="1">
      <c r="G132" s="6"/>
      <c r="H132" s="6"/>
      <c r="J132">
        <v>100</v>
      </c>
      <c r="K132">
        <v>77</v>
      </c>
      <c r="L132" s="1">
        <v>58</v>
      </c>
      <c r="M132" s="1"/>
      <c r="Y132" s="1"/>
      <c r="Z132" s="6"/>
    </row>
    <row r="133" spans="1:43" ht="0.95" customHeight="1">
      <c r="G133" s="6"/>
      <c r="H133" s="6"/>
      <c r="L133" s="1"/>
      <c r="M133" s="1"/>
      <c r="Y133" s="1"/>
      <c r="Z133" s="6"/>
    </row>
    <row r="134" spans="1:43" ht="0.95" customHeight="1">
      <c r="G134" s="6"/>
      <c r="H134" s="6"/>
      <c r="L134" s="1"/>
      <c r="M134" s="1"/>
      <c r="Q134" s="1">
        <f t="shared" ref="Q134:X134" si="25">Q20/2.31</f>
        <v>121.2121212121212</v>
      </c>
      <c r="R134" s="1">
        <f t="shared" si="25"/>
        <v>117.31601731601731</v>
      </c>
      <c r="S134" s="1">
        <f t="shared" si="25"/>
        <v>113.41991341991341</v>
      </c>
      <c r="T134" s="1">
        <f t="shared" si="25"/>
        <v>109.09090909090909</v>
      </c>
      <c r="U134" s="1">
        <f t="shared" si="25"/>
        <v>103.8961038961039</v>
      </c>
      <c r="V134" s="1">
        <f t="shared" si="25"/>
        <v>97.402597402597394</v>
      </c>
      <c r="W134" s="1">
        <f t="shared" si="25"/>
        <v>89.177489177489178</v>
      </c>
      <c r="X134" s="1">
        <f t="shared" si="25"/>
        <v>78.787878787878782</v>
      </c>
      <c r="Y134" s="1"/>
      <c r="Z134" s="6"/>
    </row>
    <row r="135" spans="1:43" ht="0.95" customHeight="1">
      <c r="G135" s="6"/>
      <c r="H135" s="6"/>
      <c r="L135" s="1"/>
      <c r="M135" s="1"/>
      <c r="Q135" s="1">
        <f>Q105/2.31</f>
        <v>101.85185185185183</v>
      </c>
      <c r="R135" s="1">
        <f t="shared" ref="R135:X135" si="26">R105/2.31</f>
        <v>98.578042328042315</v>
      </c>
      <c r="S135" s="1">
        <f t="shared" si="26"/>
        <v>95.304232804232782</v>
      </c>
      <c r="T135" s="1">
        <f t="shared" si="26"/>
        <v>91.666666666666657</v>
      </c>
      <c r="U135" s="1">
        <f t="shared" si="26"/>
        <v>87.30158730158729</v>
      </c>
      <c r="V135" s="1">
        <f t="shared" si="26"/>
        <v>81.845238095238088</v>
      </c>
      <c r="W135" s="1">
        <f t="shared" si="26"/>
        <v>74.933862433862416</v>
      </c>
      <c r="X135" s="1">
        <f t="shared" si="26"/>
        <v>66.203703703703695</v>
      </c>
      <c r="Y135" s="1"/>
      <c r="Z135" s="6"/>
    </row>
    <row r="136" spans="1:43" ht="0.95" customHeight="1">
      <c r="G136" s="6"/>
      <c r="H136" s="6"/>
      <c r="L136" s="1"/>
      <c r="M136" s="1"/>
      <c r="Q136" s="1">
        <f>Q110/2.31</f>
        <v>84.17508417508418</v>
      </c>
      <c r="R136" s="1">
        <f t="shared" ref="R136:X136" si="27">R110/2.31</f>
        <v>81.469456469456475</v>
      </c>
      <c r="S136" s="1">
        <f t="shared" si="27"/>
        <v>78.763828763828769</v>
      </c>
      <c r="T136" s="1">
        <f t="shared" si="27"/>
        <v>75.757575757575765</v>
      </c>
      <c r="U136" s="1">
        <f t="shared" si="27"/>
        <v>72.150072150072162</v>
      </c>
      <c r="V136" s="1">
        <f t="shared" si="27"/>
        <v>67.640692640692649</v>
      </c>
      <c r="W136" s="1">
        <f t="shared" si="27"/>
        <v>61.928811928811932</v>
      </c>
      <c r="X136" s="1">
        <f t="shared" si="27"/>
        <v>54.71380471380472</v>
      </c>
      <c r="Y136" s="1"/>
      <c r="Z136" s="1" t="s">
        <v>58</v>
      </c>
      <c r="AA136" s="1"/>
      <c r="AB136" s="1"/>
      <c r="AC136" s="1"/>
      <c r="AD136" s="1"/>
      <c r="AE136" s="1"/>
      <c r="AF136" s="1"/>
      <c r="AG136" s="1"/>
    </row>
    <row r="137" spans="1:43" ht="0.95" customHeight="1">
      <c r="G137" s="6"/>
      <c r="H137" s="6"/>
      <c r="L137" s="1"/>
      <c r="M137" s="1"/>
      <c r="Q137" s="1">
        <f>Q115/2.31</f>
        <v>68.181818181818187</v>
      </c>
      <c r="R137" s="1">
        <f t="shared" ref="R137:X137" si="28">R115/2.31</f>
        <v>65.990259740259745</v>
      </c>
      <c r="S137" s="1">
        <f t="shared" si="28"/>
        <v>63.798701298701296</v>
      </c>
      <c r="T137" s="1">
        <f t="shared" si="28"/>
        <v>61.36363636363636</v>
      </c>
      <c r="U137" s="1">
        <f t="shared" si="28"/>
        <v>58.441558441558442</v>
      </c>
      <c r="V137" s="1">
        <f t="shared" si="28"/>
        <v>54.788961038961041</v>
      </c>
      <c r="W137" s="1">
        <f t="shared" si="28"/>
        <v>50.162337662337663</v>
      </c>
      <c r="X137" s="1">
        <f t="shared" si="28"/>
        <v>44.31818181818182</v>
      </c>
      <c r="Y137" s="1"/>
      <c r="Z137" s="6" t="s">
        <v>50</v>
      </c>
      <c r="AA137" s="6" t="s">
        <v>51</v>
      </c>
      <c r="AB137" s="6" t="s">
        <v>52</v>
      </c>
      <c r="AC137" s="6" t="s">
        <v>53</v>
      </c>
      <c r="AD137" s="6" t="s">
        <v>54</v>
      </c>
      <c r="AE137" s="6" t="s">
        <v>55</v>
      </c>
      <c r="AF137" s="6" t="s">
        <v>56</v>
      </c>
      <c r="AG137" s="6" t="s">
        <v>57</v>
      </c>
    </row>
    <row r="138" spans="1:43" ht="0.95" customHeight="1">
      <c r="G138" s="6"/>
      <c r="H138" s="6"/>
      <c r="L138" s="1"/>
      <c r="M138" s="1"/>
      <c r="Q138" s="1">
        <f>Q120/2.31</f>
        <v>53.872053872053868</v>
      </c>
      <c r="R138" s="1">
        <f t="shared" ref="R138:X138" si="29">R120/2.31</f>
        <v>52.14045214045214</v>
      </c>
      <c r="S138" s="1">
        <f t="shared" si="29"/>
        <v>50.408850408850405</v>
      </c>
      <c r="T138" s="1">
        <f t="shared" si="29"/>
        <v>48.484848484848484</v>
      </c>
      <c r="U138" s="1">
        <f t="shared" si="29"/>
        <v>46.176046176046171</v>
      </c>
      <c r="V138" s="1">
        <f t="shared" si="29"/>
        <v>43.290043290043286</v>
      </c>
      <c r="W138" s="1">
        <f t="shared" si="29"/>
        <v>39.634439634439637</v>
      </c>
      <c r="X138" s="1">
        <f t="shared" si="29"/>
        <v>35.016835016835017</v>
      </c>
      <c r="Y138" s="1"/>
      <c r="Z138" s="1">
        <f t="shared" ref="Z138:AG138" si="30">Q23/2.31</f>
        <v>89.177489177489178</v>
      </c>
      <c r="AA138" s="1">
        <f t="shared" si="30"/>
        <v>89.177489177489178</v>
      </c>
      <c r="AB138" s="1">
        <f t="shared" si="30"/>
        <v>89.177489177489178</v>
      </c>
      <c r="AC138" s="1">
        <f t="shared" si="30"/>
        <v>89.177489177489178</v>
      </c>
      <c r="AD138" s="1">
        <f t="shared" si="30"/>
        <v>89.177489177489178</v>
      </c>
      <c r="AE138" s="1">
        <f t="shared" si="30"/>
        <v>89.177489177489178</v>
      </c>
      <c r="AF138" s="1">
        <f t="shared" si="30"/>
        <v>89.177489177489178</v>
      </c>
      <c r="AG138" s="1">
        <f t="shared" si="30"/>
        <v>89.177489177489178</v>
      </c>
    </row>
    <row r="139" spans="1:43" ht="0.95" customHeight="1">
      <c r="G139" s="6"/>
      <c r="H139" s="6"/>
      <c r="L139" s="1"/>
      <c r="M139" s="1"/>
      <c r="Q139" s="1">
        <f>Q125/2.31</f>
        <v>41.245791245791253</v>
      </c>
      <c r="R139" s="1">
        <f t="shared" ref="R139:X139" si="31">R125/2.31</f>
        <v>39.920033670033682</v>
      </c>
      <c r="S139" s="1">
        <f t="shared" si="31"/>
        <v>38.594276094276104</v>
      </c>
      <c r="T139" s="1">
        <f t="shared" si="31"/>
        <v>37.121212121212125</v>
      </c>
      <c r="U139" s="1">
        <f t="shared" si="31"/>
        <v>35.353535353535364</v>
      </c>
      <c r="V139" s="1">
        <f t="shared" si="31"/>
        <v>33.143939393939398</v>
      </c>
      <c r="W139" s="1">
        <f t="shared" si="31"/>
        <v>30.345117845117855</v>
      </c>
      <c r="X139" s="1">
        <f t="shared" si="31"/>
        <v>26.809764309764315</v>
      </c>
      <c r="Y139" s="1"/>
      <c r="Z139" s="6"/>
    </row>
    <row r="140" spans="1:43" ht="0.95" customHeight="1">
      <c r="G140" s="6"/>
      <c r="H140" s="6"/>
      <c r="L140" s="1"/>
      <c r="M140" s="1"/>
      <c r="Q140" s="1">
        <f>Q130/2.31</f>
        <v>30.303030303030301</v>
      </c>
      <c r="R140" s="1">
        <f t="shared" ref="R140:X140" si="32">R130/2.31</f>
        <v>29.329004329004327</v>
      </c>
      <c r="S140" s="1">
        <f t="shared" si="32"/>
        <v>28.354978354978353</v>
      </c>
      <c r="T140" s="1">
        <f t="shared" si="32"/>
        <v>27.272727272727273</v>
      </c>
      <c r="U140" s="1">
        <f t="shared" si="32"/>
        <v>25.974025974025974</v>
      </c>
      <c r="V140" s="1">
        <f t="shared" si="32"/>
        <v>24.350649350649348</v>
      </c>
      <c r="W140" s="1">
        <f t="shared" si="32"/>
        <v>22.294372294372295</v>
      </c>
      <c r="X140" s="1">
        <f t="shared" si="32"/>
        <v>19.696969696969695</v>
      </c>
      <c r="Y140" s="1"/>
    </row>
    <row r="141" spans="1:43" ht="0.95" customHeight="1">
      <c r="G141" s="6"/>
      <c r="H141" s="6"/>
      <c r="L141" s="1"/>
      <c r="M141" s="1"/>
      <c r="Q141" s="1"/>
      <c r="R141" s="1"/>
      <c r="S141" s="1"/>
      <c r="T141" s="1"/>
      <c r="U141" s="1"/>
      <c r="V141" s="1"/>
      <c r="W141" s="1"/>
      <c r="X141" s="1"/>
      <c r="Y141" s="1"/>
    </row>
  </sheetData>
  <phoneticPr fontId="0" type="noConversion"/>
  <hyperlinks>
    <hyperlink ref="J98" r:id="rId1"/>
    <hyperlink ref="R5" r:id="rId2"/>
  </hyperlinks>
  <pageMargins left="0.75" right="0.75" top="1" bottom="1" header="0.5" footer="0.5"/>
  <pageSetup orientation="portrait" horizontalDpi="4294967293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VFPPA Data Input</vt:lpstr>
      <vt:lpstr>One Pump</vt:lpstr>
      <vt:lpstr>Two Pumps</vt:lpstr>
      <vt:lpstr>45-60 Hz Curves</vt:lpstr>
      <vt:lpstr>55 &amp; 60 Hz Curves</vt:lpstr>
      <vt:lpstr>50 &amp; 55 Hz Curves</vt:lpstr>
      <vt:lpstr>45 &amp; 50 Hz Curves</vt:lpstr>
      <vt:lpstr>'VFPPA Data Input'!Print_Area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2002-06-22T20:45:45Z</cp:lastPrinted>
  <dcterms:created xsi:type="dcterms:W3CDTF">2002-06-11T22:04:06Z</dcterms:created>
  <dcterms:modified xsi:type="dcterms:W3CDTF">2010-11-21T20:16:42Z</dcterms:modified>
</cp:coreProperties>
</file>